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e\Documents\GRAD\IZVRŠENJE\2025\Izvršenje 30.06.2025\"/>
    </mc:Choice>
  </mc:AlternateContent>
  <bookViews>
    <workbookView xWindow="0" yWindow="0" windowWidth="28800" windowHeight="12330"/>
  </bookViews>
  <sheets>
    <sheet name="SAŽETAK" sheetId="1" r:id="rId1"/>
    <sheet name=" Račun prihoda i rashoda (2)" sheetId="12" r:id="rId2"/>
    <sheet name="Rashodi i prihodi prema izv (2" sheetId="13" r:id="rId3"/>
    <sheet name="Rashodi prema funkcijskoj k (2" sheetId="14" r:id="rId4"/>
    <sheet name="Račun financiranja " sheetId="9" r:id="rId5"/>
    <sheet name="Račun fin prema izvorima f" sheetId="10" r:id="rId6"/>
    <sheet name="Programska klasifikacija" sheetId="7" r:id="rId7"/>
  </sheets>
  <definedNames>
    <definedName name="_xlnm._FilterDatabase" localSheetId="6" hidden="1">'Programska klasifikacija'!$B$1:$B$209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3" l="1"/>
  <c r="H11" i="13"/>
  <c r="J51" i="12"/>
  <c r="J50" i="12"/>
  <c r="K54" i="12"/>
  <c r="J30" i="12"/>
  <c r="F6" i="13"/>
  <c r="F11" i="13"/>
  <c r="F23" i="13"/>
  <c r="H28" i="13"/>
  <c r="H29" i="13"/>
  <c r="F28" i="13"/>
  <c r="H80" i="7"/>
  <c r="I80" i="7" s="1"/>
  <c r="I102" i="7"/>
  <c r="I115" i="7"/>
  <c r="I149" i="7"/>
  <c r="H160" i="7"/>
  <c r="H165" i="7"/>
  <c r="H156" i="7"/>
  <c r="H178" i="7"/>
  <c r="I191" i="7"/>
  <c r="I199" i="7"/>
  <c r="H186" i="7"/>
  <c r="H191" i="7"/>
  <c r="H123" i="7"/>
  <c r="H88" i="7"/>
  <c r="H71" i="7"/>
  <c r="H70" i="7" s="1"/>
  <c r="H68" i="7" s="1"/>
  <c r="H112" i="7" l="1"/>
  <c r="G102" i="7"/>
  <c r="H96" i="7"/>
  <c r="I95" i="7" s="1"/>
  <c r="G95" i="7"/>
  <c r="E23" i="13"/>
  <c r="E28" i="13"/>
  <c r="D28" i="13"/>
  <c r="C28" i="13"/>
  <c r="D11" i="13"/>
  <c r="E11" i="13"/>
  <c r="I42" i="12"/>
  <c r="H95" i="7" l="1"/>
  <c r="H171" i="7"/>
  <c r="H170" i="7" s="1"/>
  <c r="H152" i="7"/>
  <c r="H202" i="7"/>
  <c r="H201" i="7" s="1"/>
  <c r="H199" i="7" s="1"/>
  <c r="H187" i="7"/>
  <c r="H133" i="7"/>
  <c r="H83" i="7"/>
  <c r="H82" i="7" s="1"/>
  <c r="C6" i="14"/>
  <c r="C7" i="14"/>
  <c r="C9" i="14"/>
  <c r="C12" i="14"/>
  <c r="C35" i="13"/>
  <c r="D35" i="13"/>
  <c r="C37" i="13"/>
  <c r="D37" i="13"/>
  <c r="D23" i="13" s="1"/>
  <c r="C30" i="13"/>
  <c r="D30" i="13"/>
  <c r="C26" i="13"/>
  <c r="D26" i="13"/>
  <c r="C24" i="13"/>
  <c r="D24" i="13"/>
  <c r="C20" i="13"/>
  <c r="D20" i="13"/>
  <c r="D6" i="13"/>
  <c r="C7" i="13"/>
  <c r="D7" i="13"/>
  <c r="C9" i="13"/>
  <c r="D9" i="13"/>
  <c r="C13" i="13"/>
  <c r="D13" i="13"/>
  <c r="C18" i="13"/>
  <c r="D18" i="13"/>
  <c r="K45" i="12"/>
  <c r="K47" i="12"/>
  <c r="K49" i="12"/>
  <c r="K52" i="12"/>
  <c r="K53" i="12"/>
  <c r="K56" i="12"/>
  <c r="K57" i="12"/>
  <c r="K58" i="12"/>
  <c r="K59" i="12"/>
  <c r="K60" i="12"/>
  <c r="K61" i="12"/>
  <c r="K63" i="12"/>
  <c r="K64" i="12"/>
  <c r="K65" i="12"/>
  <c r="K66" i="12"/>
  <c r="K67" i="12"/>
  <c r="K68" i="12"/>
  <c r="K69" i="12"/>
  <c r="K70" i="12"/>
  <c r="K72" i="12"/>
  <c r="K73" i="12"/>
  <c r="K74" i="12"/>
  <c r="K75" i="12"/>
  <c r="K76" i="12"/>
  <c r="K79" i="12"/>
  <c r="K92" i="12"/>
  <c r="I11" i="12"/>
  <c r="C23" i="13" l="1"/>
  <c r="C6" i="13"/>
  <c r="K14" i="12"/>
  <c r="K17" i="12"/>
  <c r="K18" i="12"/>
  <c r="K20" i="12"/>
  <c r="K23" i="12"/>
  <c r="K26" i="12"/>
  <c r="K29" i="12"/>
  <c r="K31" i="12"/>
  <c r="K35" i="12"/>
  <c r="K36" i="12"/>
  <c r="H25" i="1"/>
  <c r="G13" i="1" l="1"/>
  <c r="J71" i="12" l="1"/>
  <c r="J78" i="12"/>
  <c r="J80" i="12"/>
  <c r="L80" i="12" s="1"/>
  <c r="J62" i="12"/>
  <c r="J55" i="12"/>
  <c r="J44" i="12"/>
  <c r="J46" i="12"/>
  <c r="J48" i="12"/>
  <c r="J88" i="12"/>
  <c r="J91" i="12"/>
  <c r="J34" i="12"/>
  <c r="J28" i="12"/>
  <c r="J25" i="12"/>
  <c r="J24" i="12" s="1"/>
  <c r="J22" i="12"/>
  <c r="J13" i="12"/>
  <c r="J16" i="12"/>
  <c r="J19" i="12"/>
  <c r="L11" i="1"/>
  <c r="L14" i="1"/>
  <c r="L15" i="1"/>
  <c r="K11" i="1"/>
  <c r="K14" i="1"/>
  <c r="K15" i="1"/>
  <c r="J10" i="1"/>
  <c r="J13" i="1"/>
  <c r="H8" i="13"/>
  <c r="H10" i="13"/>
  <c r="H14" i="13"/>
  <c r="H15" i="13"/>
  <c r="H16" i="13"/>
  <c r="H17" i="13"/>
  <c r="H19" i="13"/>
  <c r="H25" i="13"/>
  <c r="H27" i="13"/>
  <c r="H31" i="13"/>
  <c r="H32" i="13"/>
  <c r="H33" i="13"/>
  <c r="H34" i="13"/>
  <c r="H36" i="13"/>
  <c r="H38" i="13"/>
  <c r="F24" i="13"/>
  <c r="F26" i="13"/>
  <c r="F30" i="13"/>
  <c r="F35" i="13"/>
  <c r="F37" i="13"/>
  <c r="F18" i="13"/>
  <c r="F13" i="13"/>
  <c r="F9" i="13"/>
  <c r="F7" i="13"/>
  <c r="F7" i="14"/>
  <c r="F9" i="14"/>
  <c r="F12" i="14"/>
  <c r="G201" i="7"/>
  <c r="G199" i="7" s="1"/>
  <c r="I13" i="7"/>
  <c r="I82" i="7"/>
  <c r="I144" i="7"/>
  <c r="I147" i="7"/>
  <c r="I156" i="7"/>
  <c r="I160" i="7"/>
  <c r="I165" i="7"/>
  <c r="I170" i="7"/>
  <c r="H12" i="7"/>
  <c r="H10" i="7" s="1"/>
  <c r="H9" i="7" s="1"/>
  <c r="G12" i="7"/>
  <c r="G10" i="7" s="1"/>
  <c r="H19" i="7"/>
  <c r="H18" i="7" s="1"/>
  <c r="H16" i="7" s="1"/>
  <c r="G18" i="7"/>
  <c r="G16" i="7" s="1"/>
  <c r="G15" i="7" s="1"/>
  <c r="H197" i="7"/>
  <c r="H196" i="7" s="1"/>
  <c r="H194" i="7" s="1"/>
  <c r="G196" i="7"/>
  <c r="G194" i="7" s="1"/>
  <c r="G186" i="7"/>
  <c r="G184" i="7" s="1"/>
  <c r="H184" i="7"/>
  <c r="H177" i="7"/>
  <c r="H175" i="7" s="1"/>
  <c r="G177" i="7"/>
  <c r="G175" i="7" s="1"/>
  <c r="H151" i="7"/>
  <c r="H149" i="7" s="1"/>
  <c r="H140" i="7"/>
  <c r="H139" i="7" s="1"/>
  <c r="H137" i="7" s="1"/>
  <c r="H132" i="7"/>
  <c r="G132" i="7"/>
  <c r="H122" i="7"/>
  <c r="G122" i="7"/>
  <c r="H119" i="7"/>
  <c r="I118" i="7" s="1"/>
  <c r="H116" i="7"/>
  <c r="H106" i="7"/>
  <c r="H103" i="7"/>
  <c r="H87" i="7"/>
  <c r="G87" i="7"/>
  <c r="G82" i="7"/>
  <c r="H78" i="7"/>
  <c r="H77" i="7" s="1"/>
  <c r="H75" i="7" s="1"/>
  <c r="G77" i="7"/>
  <c r="G75" i="7" s="1"/>
  <c r="H65" i="7"/>
  <c r="H64" i="7" s="1"/>
  <c r="G64" i="7"/>
  <c r="H57" i="7"/>
  <c r="I57" i="7" s="1"/>
  <c r="H61" i="7"/>
  <c r="I61" i="7" s="1"/>
  <c r="G56" i="7"/>
  <c r="H25" i="7"/>
  <c r="I25" i="7" s="1"/>
  <c r="H43" i="7"/>
  <c r="I43" i="7" s="1"/>
  <c r="G24" i="7"/>
  <c r="H51" i="7"/>
  <c r="I51" i="7" s="1"/>
  <c r="H47" i="7"/>
  <c r="I47" i="7" s="1"/>
  <c r="G170" i="7"/>
  <c r="I169" i="7" s="1"/>
  <c r="G165" i="7"/>
  <c r="I164" i="7" s="1"/>
  <c r="G160" i="7"/>
  <c r="I159" i="7" s="1"/>
  <c r="G156" i="7"/>
  <c r="I155" i="7" s="1"/>
  <c r="G151" i="7"/>
  <c r="G147" i="7"/>
  <c r="I146" i="7" s="1"/>
  <c r="G144" i="7"/>
  <c r="I143" i="7" s="1"/>
  <c r="G139" i="7"/>
  <c r="G137" i="7" s="1"/>
  <c r="G115" i="7"/>
  <c r="G70" i="7"/>
  <c r="G68" i="7" s="1"/>
  <c r="I68" i="7" s="1"/>
  <c r="G46" i="7"/>
  <c r="G80" i="7" l="1"/>
  <c r="I10" i="7"/>
  <c r="J16" i="1"/>
  <c r="J25" i="1" s="1"/>
  <c r="I65" i="7"/>
  <c r="I64" i="7"/>
  <c r="I136" i="7"/>
  <c r="F6" i="14"/>
  <c r="J87" i="12"/>
  <c r="J77" i="12"/>
  <c r="J43" i="12"/>
  <c r="J33" i="12"/>
  <c r="J27" i="12"/>
  <c r="L24" i="12"/>
  <c r="J21" i="12"/>
  <c r="J12" i="12"/>
  <c r="L87" i="12"/>
  <c r="I121" i="7"/>
  <c r="I16" i="7"/>
  <c r="I12" i="7"/>
  <c r="I131" i="7"/>
  <c r="G9" i="7"/>
  <c r="H15" i="7"/>
  <c r="I15" i="7" s="1"/>
  <c r="I122" i="7"/>
  <c r="I18" i="7"/>
  <c r="I195" i="7"/>
  <c r="I70" i="7"/>
  <c r="I177" i="7"/>
  <c r="I186" i="7"/>
  <c r="I176" i="7"/>
  <c r="I151" i="7"/>
  <c r="I139" i="7"/>
  <c r="I87" i="7"/>
  <c r="I77" i="7"/>
  <c r="I196" i="7"/>
  <c r="I185" i="7"/>
  <c r="I138" i="7"/>
  <c r="I132" i="7"/>
  <c r="I19" i="7"/>
  <c r="H102" i="7"/>
  <c r="H115" i="7"/>
  <c r="G54" i="7"/>
  <c r="H56" i="7"/>
  <c r="H24" i="7"/>
  <c r="I24" i="7" s="1"/>
  <c r="G142" i="7"/>
  <c r="I141" i="7" s="1"/>
  <c r="H46" i="7"/>
  <c r="I46" i="7" s="1"/>
  <c r="G22" i="7"/>
  <c r="G149" i="7"/>
  <c r="I9" i="7" l="1"/>
  <c r="J86" i="12"/>
  <c r="L77" i="12"/>
  <c r="L50" i="12"/>
  <c r="J42" i="12"/>
  <c r="L43" i="12"/>
  <c r="L33" i="12"/>
  <c r="L27" i="12"/>
  <c r="L21" i="12"/>
  <c r="L12" i="12"/>
  <c r="J11" i="12"/>
  <c r="H54" i="7"/>
  <c r="I54" i="7" s="1"/>
  <c r="I56" i="7"/>
  <c r="G21" i="7"/>
  <c r="G8" i="7" s="1"/>
  <c r="H22" i="7"/>
  <c r="J41" i="12" l="1"/>
  <c r="H21" i="7"/>
  <c r="H8" i="7" s="1"/>
  <c r="I22" i="7"/>
  <c r="I21" i="7" l="1"/>
  <c r="I8" i="7"/>
  <c r="E7" i="14" l="1"/>
  <c r="E9" i="14"/>
  <c r="E12" i="14"/>
  <c r="H12" i="14" s="1"/>
  <c r="I13" i="1"/>
  <c r="L13" i="1" s="1"/>
  <c r="I10" i="1"/>
  <c r="K13" i="1"/>
  <c r="G10" i="1"/>
  <c r="G12" i="14"/>
  <c r="G9" i="14"/>
  <c r="G6" i="14"/>
  <c r="G38" i="13"/>
  <c r="E37" i="13"/>
  <c r="H37" i="13" s="1"/>
  <c r="G37" i="13"/>
  <c r="G36" i="13"/>
  <c r="E35" i="13"/>
  <c r="H35" i="13" s="1"/>
  <c r="G35" i="13"/>
  <c r="G34" i="13"/>
  <c r="G33" i="13"/>
  <c r="G32" i="13"/>
  <c r="G31" i="13"/>
  <c r="E30" i="13"/>
  <c r="H30" i="13" s="1"/>
  <c r="G30" i="13"/>
  <c r="G27" i="13"/>
  <c r="E26" i="13"/>
  <c r="H26" i="13" s="1"/>
  <c r="G26" i="13"/>
  <c r="G25" i="13"/>
  <c r="E24" i="13"/>
  <c r="H24" i="13" s="1"/>
  <c r="G24" i="13"/>
  <c r="E20" i="13"/>
  <c r="G19" i="13"/>
  <c r="E18" i="13"/>
  <c r="H18" i="13" s="1"/>
  <c r="G18" i="13"/>
  <c r="G17" i="13"/>
  <c r="G16" i="13"/>
  <c r="G15" i="13"/>
  <c r="G14" i="13"/>
  <c r="E13" i="13"/>
  <c r="H13" i="13" s="1"/>
  <c r="G13" i="13"/>
  <c r="G10" i="13"/>
  <c r="E9" i="13"/>
  <c r="H9" i="13" s="1"/>
  <c r="G9" i="13"/>
  <c r="G8" i="13"/>
  <c r="E7" i="13"/>
  <c r="G7" i="13"/>
  <c r="G6" i="13"/>
  <c r="G91" i="12"/>
  <c r="K91" i="12" s="1"/>
  <c r="G88" i="12"/>
  <c r="G87" i="12" s="1"/>
  <c r="K87" i="12" s="1"/>
  <c r="I86" i="12"/>
  <c r="L86" i="12" s="1"/>
  <c r="G81" i="12"/>
  <c r="G80" i="12"/>
  <c r="G78" i="12"/>
  <c r="G71" i="12"/>
  <c r="K71" i="12" s="1"/>
  <c r="G62" i="12"/>
  <c r="K62" i="12" s="1"/>
  <c r="G55" i="12"/>
  <c r="K55" i="12" s="1"/>
  <c r="G51" i="12"/>
  <c r="K51" i="12" s="1"/>
  <c r="G48" i="12"/>
  <c r="K48" i="12" s="1"/>
  <c r="G46" i="12"/>
  <c r="K46" i="12" s="1"/>
  <c r="G44" i="12"/>
  <c r="K44" i="12" s="1"/>
  <c r="G34" i="12"/>
  <c r="G30" i="12"/>
  <c r="K30" i="12" s="1"/>
  <c r="G28" i="12"/>
  <c r="G25" i="12"/>
  <c r="K25" i="12" s="1"/>
  <c r="G22" i="12"/>
  <c r="G19" i="12"/>
  <c r="K19" i="12" s="1"/>
  <c r="G16" i="12"/>
  <c r="K16" i="12" s="1"/>
  <c r="G13" i="12"/>
  <c r="K13" i="12" s="1"/>
  <c r="L11" i="12"/>
  <c r="G77" i="12" l="1"/>
  <c r="K77" i="12" s="1"/>
  <c r="K78" i="12"/>
  <c r="G33" i="12"/>
  <c r="K33" i="12" s="1"/>
  <c r="K34" i="12"/>
  <c r="G27" i="12"/>
  <c r="K27" i="12" s="1"/>
  <c r="K28" i="12"/>
  <c r="G21" i="12"/>
  <c r="K21" i="12" s="1"/>
  <c r="K22" i="12"/>
  <c r="K10" i="1"/>
  <c r="G16" i="1"/>
  <c r="G25" i="1" s="1"/>
  <c r="E6" i="14"/>
  <c r="H6" i="14" s="1"/>
  <c r="H9" i="14"/>
  <c r="H23" i="13"/>
  <c r="E6" i="13"/>
  <c r="H6" i="13" s="1"/>
  <c r="H7" i="13"/>
  <c r="G50" i="12"/>
  <c r="K50" i="12" s="1"/>
  <c r="I41" i="12"/>
  <c r="L41" i="12" s="1"/>
  <c r="L42" i="12"/>
  <c r="G43" i="12"/>
  <c r="K43" i="12" s="1"/>
  <c r="G24" i="12"/>
  <c r="K24" i="12" s="1"/>
  <c r="G12" i="12"/>
  <c r="L10" i="1"/>
  <c r="I16" i="1"/>
  <c r="I25" i="1" s="1"/>
  <c r="G23" i="13"/>
  <c r="G86" i="12"/>
  <c r="K86" i="12" s="1"/>
  <c r="G42" i="12" l="1"/>
  <c r="K42" i="12" s="1"/>
  <c r="G11" i="12"/>
  <c r="K11" i="12" s="1"/>
  <c r="K12" i="12"/>
  <c r="G41" i="12" l="1"/>
  <c r="K41" i="12" s="1"/>
</calcChain>
</file>

<file path=xl/sharedStrings.xml><?xml version="1.0" encoding="utf-8"?>
<sst xmlns="http://schemas.openxmlformats.org/spreadsheetml/2006/main" count="488" uniqueCount="217">
  <si>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</si>
  <si>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</si>
  <si>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</si>
  <si>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</si>
  <si>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</si>
  <si>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</si>
  <si>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</si>
  <si>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</si>
  <si>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</si>
  <si>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</si>
  <si>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</si>
  <si>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</si>
  <si>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</si>
  <si>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</si>
  <si>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</si>
  <si>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</si>
  <si>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</si>
  <si>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</si>
  <si>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</si>
  <si>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</si>
  <si>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</si>
  <si>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Prihodi od prodaje proizvoda i robe te pruženih usluga</t>
  </si>
  <si>
    <t>….</t>
  </si>
  <si>
    <t>Plaće za redovan rad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</si>
  <si>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</si>
  <si>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</si>
  <si>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</si>
  <si>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</si>
  <si>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</si>
  <si>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</si>
  <si>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</si>
  <si>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</si>
  <si>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</si>
  <si>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</si>
  <si>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</si>
  <si>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</si>
  <si>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</si>
  <si>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</si>
  <si>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</si>
  <si>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</si>
  <si>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</si>
  <si>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</si>
  <si>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</si>
  <si>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</si>
  <si>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</si>
  <si>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</si>
  <si>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</si>
  <si>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</si>
  <si>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</si>
  <si>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</si>
  <si>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</si>
  <si>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</si>
  <si>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</si>
  <si>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</si>
  <si>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</si>
  <si>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</si>
  <si>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</si>
  <si>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</si>
  <si>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</si>
  <si>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</si>
  <si>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</si>
  <si>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</si>
  <si>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</si>
  <si>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</si>
  <si>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</si>
  <si>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</si>
  <si>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</si>
  <si>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</si>
  <si>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</si>
  <si>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 xml:space="preserve">RAČUN PRIHODA I RASHODA </t>
  </si>
  <si>
    <t>UKUPNO PRIHODI</t>
  </si>
  <si>
    <t>Pomoći od međunarodnih organizacija te institucija i tijela EU</t>
  </si>
  <si>
    <t>6321</t>
  </si>
  <si>
    <t>Tekuće pomoći od međunarodnih organizacija</t>
  </si>
  <si>
    <t>6322</t>
  </si>
  <si>
    <t>Kapitalne pomoći od međunarodnih organizacija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</si>
  <si>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</si>
  <si>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</si>
  <si>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</si>
  <si>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</si>
  <si>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JLP(R)S koji im nije nadležan</t>
  </si>
  <si>
    <t>Tekuće pomoći iz državnog proračuna</t>
  </si>
  <si>
    <t>6381</t>
  </si>
  <si>
    <t>Prihodi od imovine</t>
  </si>
  <si>
    <t>Prihod od financijske imovine</t>
  </si>
  <si>
    <t>Prihodi od kamata na oročena sredstva</t>
  </si>
  <si>
    <t>Prih.od administrativnih pristojbi i po poseb propisima</t>
  </si>
  <si>
    <t>Prihodi po posebnim propisima</t>
  </si>
  <si>
    <t>Ostali nespomenuti prihodi</t>
  </si>
  <si>
    <t>Prihodi od prodaje proizvoda i robe te pruženih usluga i prihodi od donacija</t>
  </si>
  <si>
    <t>Prihodi od ppruženih usluga</t>
  </si>
  <si>
    <t xml:space="preserve">donacije od pravnih i fizičkih osoba izvan opće države 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</si>
  <si>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</si>
  <si>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</si>
  <si>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</si>
  <si>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</si>
  <si>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</si>
  <si>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</si>
  <si>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</si>
  <si>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za obvezno zdravstveno osiguranje</t>
  </si>
  <si>
    <t>Naknade za prijevoz, za rad na terenu i odvojeni život</t>
  </si>
  <si>
    <t xml:space="preserve">Uredski materijal i ostali materijalni rashodi  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</si>
  <si>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</si>
  <si>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</si>
  <si>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</si>
  <si>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</si>
  <si>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</si>
  <si>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</si>
  <si>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</si>
  <si>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</si>
  <si>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</si>
  <si>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</si>
  <si>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</si>
  <si>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</si>
  <si>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</si>
  <si>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predstavničkih i izvršnih tijela, povjerenstava i slično</t>
  </si>
  <si>
    <t>Premije osiguranja</t>
  </si>
  <si>
    <t>Članarine i norme</t>
  </si>
  <si>
    <t>Pristojbe i naknade</t>
  </si>
  <si>
    <t>Ostali nespomenuti rashodi poslovanja</t>
  </si>
  <si>
    <t>Financijski rashodi</t>
  </si>
  <si>
    <t>Bankarske usluge i usluge platnog prometa</t>
  </si>
  <si>
    <t>Naknade građanima i kućanstvima u naravi</t>
  </si>
  <si>
    <t>Rashodi za nabavu proizvedene dugotrajne imovine</t>
  </si>
  <si>
    <t>Uredska oprema i namještaj</t>
  </si>
  <si>
    <t>Sportska I glazbena oprema</t>
  </si>
  <si>
    <t>Knjige</t>
  </si>
  <si>
    <t>51 Ostale pomoći</t>
  </si>
  <si>
    <t>53 'Proračuni, drugi nivoi - za posebne i / ili ugovorene namjen</t>
  </si>
  <si>
    <t>54 Pomoći tijela i fondova EU</t>
  </si>
  <si>
    <t>55 Pomoći iz inozemstva</t>
  </si>
  <si>
    <t>61 Donacije</t>
  </si>
  <si>
    <t>82 'Pre.viš.iz ranijih god.</t>
  </si>
  <si>
    <t>08 Rekreacija,kultura i religija</t>
  </si>
  <si>
    <t>0820 Služba kulture</t>
  </si>
  <si>
    <t>09 Obrazovanje</t>
  </si>
  <si>
    <t>091 Predškolsko i osnovno obrazovanje</t>
  </si>
  <si>
    <t>0912 Osnovno obrazovanje</t>
  </si>
  <si>
    <t>10 Socijalna zaštita</t>
  </si>
  <si>
    <t>1070 Socij.pomoć stano.koje nije obuhv.redov.socij.progr.</t>
  </si>
  <si>
    <t>TOŠ - SEI BERNARDO BENUSSI ROVINJ - ROVIGNO</t>
  </si>
  <si>
    <t>Opći prihodi i primici</t>
  </si>
  <si>
    <t>P1032</t>
  </si>
  <si>
    <t>SOCIJALNA SKRB</t>
  </si>
  <si>
    <t>A103212</t>
  </si>
  <si>
    <t>NAKNADA RAZLIKE U CIJENI TOPLOG OBROKA</t>
  </si>
  <si>
    <t>P1026</t>
  </si>
  <si>
    <t>OPĆE JAVNE POTREBE U ŠKOLSTVU</t>
  </si>
  <si>
    <t>A102607</t>
  </si>
  <si>
    <t>NATJECANJA UČENIKA</t>
  </si>
  <si>
    <t>P1036</t>
  </si>
  <si>
    <t>Proračunski korisnik 11453: TOŠ-SEI BERNARDO BENUSSI ROVINJ-ROVIGNO</t>
  </si>
  <si>
    <t>Aktivnost A103601</t>
  </si>
  <si>
    <t>DECENTRALIZIRANE FUNKCIJE</t>
  </si>
  <si>
    <t>Izvor financiranja 11</t>
  </si>
  <si>
    <t>Izvor financiranja 51</t>
  </si>
  <si>
    <t>Ostale pomoći</t>
  </si>
  <si>
    <t>PRODUŽENI BORAVAK</t>
  </si>
  <si>
    <t>Aktivnost A103602</t>
  </si>
  <si>
    <t>Izvor financiranja 53</t>
  </si>
  <si>
    <t>Proračuni, drugi nivoi</t>
  </si>
  <si>
    <t>ŠKOLSKI PEDAGOG</t>
  </si>
  <si>
    <t>Aktivnost A103603</t>
  </si>
  <si>
    <t>ŠKOLSKI ODBOR</t>
  </si>
  <si>
    <t>Aktivnost A103604</t>
  </si>
  <si>
    <t>PROGRAMI ŠKOLE</t>
  </si>
  <si>
    <t>Aktivnost A103605</t>
  </si>
  <si>
    <t>Izvor financiranja 31</t>
  </si>
  <si>
    <t>Vlastiti prihodi</t>
  </si>
  <si>
    <t>Izvor financiranja 55</t>
  </si>
  <si>
    <t>Pomoći iz inozemstva</t>
  </si>
  <si>
    <t>Izvor financiranja 61</t>
  </si>
  <si>
    <t>Donacije</t>
  </si>
  <si>
    <t>Izvor financiranja 82</t>
  </si>
  <si>
    <t>Pre.viš.iz ranijih god.</t>
  </si>
  <si>
    <t>NABAVA ŠKOLSKIH UDŽBENIKA</t>
  </si>
  <si>
    <t>Aktivnost K103605</t>
  </si>
  <si>
    <t>NABAVA RADNIH BILJEŽNICA</t>
  </si>
  <si>
    <t>Aktivnost A103630</t>
  </si>
  <si>
    <t xml:space="preserve">Naknade graðanima i kuæanstvima temelj osig i druge nakn   </t>
  </si>
  <si>
    <t>OPREMANJE PROSTORA</t>
  </si>
  <si>
    <t>Aktivnost K103601</t>
  </si>
  <si>
    <t>MATERIJ.RASHODI PO OSNOVI DODATNIH STANDARDA</t>
  </si>
  <si>
    <t>Aktivnost A103635</t>
  </si>
  <si>
    <t>Izvor financiranja 54</t>
  </si>
  <si>
    <t>Pomoći tijela i fondova EU</t>
  </si>
  <si>
    <t>ŠKOLSKA SHEMA</t>
  </si>
  <si>
    <t>Aktivnost T103604</t>
  </si>
  <si>
    <t>Uredski materijal i ostali materijalni rashodi</t>
  </si>
  <si>
    <t>Nakn/rad član predst i izvrš tijela, povjeren i sl</t>
  </si>
  <si>
    <t>Materijal i sirovine</t>
  </si>
  <si>
    <t xml:space="preserve">OSTVARENJE/IZVRŠENJE 
1.-6.2024. </t>
  </si>
  <si>
    <t>IZVORNI PLAN ILI REBALANS 2024.*</t>
  </si>
  <si>
    <t>Aktivnost A103637</t>
  </si>
  <si>
    <t xml:space="preserve">PREHRANA ZA UÈENIKE U OSNOVNIM ŠKOLAMA        </t>
  </si>
  <si>
    <t>3231</t>
  </si>
  <si>
    <t>4221</t>
  </si>
  <si>
    <t>Uredska oprema I namještaj</t>
  </si>
  <si>
    <t>4226</t>
  </si>
  <si>
    <t xml:space="preserve">OSTVARENJE/IZVRŠENJE 
1.-6.2025. </t>
  </si>
  <si>
    <t xml:space="preserve"> IZVRŠENJE 
1.-6.2024.</t>
  </si>
  <si>
    <t xml:space="preserve">IZVRŠENJE 
1.-6.2025. </t>
  </si>
  <si>
    <t>IZVORNI PLAN ILI REBALANS 2025.*</t>
  </si>
  <si>
    <t>TEKUĆI PLAN 2025.*</t>
  </si>
  <si>
    <t xml:space="preserve">IZVJEŠTAJ O IZVRŠENJU FINANCIJSKOG PLANA PRORAČUNSKOG KORISNIKA JEDINICE LOKALNE I PODRUČNE (REGIONALNE) SAMOUPRAVE ZA PRVO POLUGODIŠTE 2025. </t>
  </si>
  <si>
    <t>Ostale tekuće donacije u naravi</t>
  </si>
  <si>
    <t>41 Prihodi za posebne namjene</t>
  </si>
  <si>
    <t>Izvor financiranja 41</t>
  </si>
  <si>
    <t>Prihodi za posebne namjene</t>
  </si>
  <si>
    <t>Ostali rashodi</t>
  </si>
  <si>
    <t>Aktivnost T103627</t>
  </si>
  <si>
    <t>Pomoćnici u nastavi</t>
  </si>
  <si>
    <t xml:space="preserve"> IZVRŠENJE 
1.-6.2025. </t>
  </si>
  <si>
    <t>3239</t>
  </si>
  <si>
    <t>Stručno usavršavanje zaposlenika</t>
  </si>
  <si>
    <t>3232</t>
  </si>
  <si>
    <t>3237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</si>
</sst>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3048C0"/>
      <name val="Arial"/>
      <family val="2"/>
      <charset val="238"/>
    </font>
    <font>
      <sz val="10.5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rgb="FF000096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rgb="FF0000CC"/>
      <name val="Arial"/>
      <family val="2"/>
      <charset val="238"/>
    </font>
    <font>
      <sz val="11"/>
      <color rgb="FF0000CC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</cellStyleXfs>
  <cellXfs count="28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Alignment="1">
      <alignment wrapText="1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164" fontId="6" fillId="4" borderId="3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2" borderId="3" xfId="0" quotePrefix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9" fillId="0" borderId="3" xfId="0" quotePrefix="1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3" fillId="2" borderId="3" xfId="0" applyNumberFormat="1" applyFont="1" applyFill="1" applyBorder="1" applyAlignment="1">
      <alignment horizontal="right"/>
    </xf>
    <xf numFmtId="49" fontId="11" fillId="0" borderId="3" xfId="0" quotePrefix="1" applyNumberFormat="1" applyFont="1" applyFill="1" applyBorder="1" applyAlignment="1">
      <alignment horizontal="left" vertical="center" wrapText="1"/>
    </xf>
    <xf numFmtId="49" fontId="11" fillId="0" borderId="3" xfId="0" quotePrefix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9" fillId="0" borderId="3" xfId="0" quotePrefix="1" applyNumberFormat="1" applyFont="1" applyFill="1" applyBorder="1" applyAlignment="1">
      <alignment vertical="center" wrapText="1"/>
    </xf>
    <xf numFmtId="0" fontId="11" fillId="0" borderId="3" xfId="0" quotePrefix="1" applyNumberFormat="1" applyFont="1" applyFill="1" applyBorder="1" applyAlignment="1">
      <alignment horizontal="left" vertical="center" wrapText="1"/>
    </xf>
    <xf numFmtId="0" fontId="11" fillId="0" borderId="3" xfId="0" quotePrefix="1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0" fontId="21" fillId="0" borderId="0" xfId="0" applyFont="1"/>
    <xf numFmtId="164" fontId="6" fillId="0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" xfId="2" applyFont="1" applyFill="1" applyBorder="1" applyAlignment="1">
      <alignment horizontal="left" vertical="center" wrapText="1"/>
    </xf>
    <xf numFmtId="0" fontId="22" fillId="0" borderId="3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 applyProtection="1">
      <alignment horizontal="left" vertical="center"/>
    </xf>
    <xf numFmtId="3" fontId="9" fillId="4" borderId="3" xfId="0" applyNumberFormat="1" applyFont="1" applyFill="1" applyBorder="1" applyAlignment="1">
      <alignment horizontal="left" vertical="center"/>
    </xf>
    <xf numFmtId="164" fontId="11" fillId="4" borderId="3" xfId="0" applyNumberFormat="1" applyFont="1" applyFill="1" applyBorder="1" applyAlignment="1">
      <alignment horizontal="left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 applyProtection="1">
      <alignment horizontal="right" wrapText="1"/>
    </xf>
    <xf numFmtId="164" fontId="3" fillId="2" borderId="3" xfId="0" applyNumberFormat="1" applyFont="1" applyFill="1" applyBorder="1" applyAlignment="1" applyProtection="1">
      <alignment horizontal="right" wrapText="1"/>
    </xf>
    <xf numFmtId="0" fontId="23" fillId="0" borderId="0" xfId="3" applyFont="1" applyFill="1" applyBorder="1" applyAlignment="1">
      <alignment horizontal="left" vertical="center" wrapText="1"/>
    </xf>
    <xf numFmtId="164" fontId="9" fillId="2" borderId="3" xfId="0" applyNumberFormat="1" applyFont="1" applyFill="1" applyBorder="1" applyAlignment="1" applyProtection="1">
      <alignment horizontal="left" vertical="center" wrapText="1"/>
    </xf>
    <xf numFmtId="3" fontId="9" fillId="2" borderId="3" xfId="0" applyNumberFormat="1" applyFont="1" applyFill="1" applyBorder="1" applyAlignment="1" applyProtection="1">
      <alignment horizontal="left" vertical="center" wrapText="1"/>
    </xf>
    <xf numFmtId="0" fontId="23" fillId="0" borderId="0" xfId="4" applyFont="1" applyFill="1" applyBorder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left"/>
    </xf>
    <xf numFmtId="0" fontId="24" fillId="0" borderId="0" xfId="0" applyFont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16" fillId="2" borderId="3" xfId="0" applyNumberFormat="1" applyFont="1" applyFill="1" applyBorder="1" applyAlignment="1" applyProtection="1">
      <alignment horizontal="left" vertical="top" wrapText="1"/>
    </xf>
    <xf numFmtId="164" fontId="6" fillId="2" borderId="3" xfId="1" applyNumberFormat="1" applyFont="1" applyFill="1" applyBorder="1" applyAlignment="1">
      <alignment horizontal="right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0" fillId="5" borderId="3" xfId="0" applyFill="1" applyBorder="1"/>
    <xf numFmtId="164" fontId="6" fillId="3" borderId="3" xfId="1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64" fontId="6" fillId="0" borderId="3" xfId="1" applyNumberFormat="1" applyFont="1" applyBorder="1" applyAlignment="1">
      <alignment horizontal="right"/>
    </xf>
    <xf numFmtId="164" fontId="0" fillId="0" borderId="3" xfId="0" applyNumberFormat="1" applyBorder="1"/>
    <xf numFmtId="164" fontId="6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 applyProtection="1">
      <alignment horizontal="right" wrapText="1"/>
    </xf>
    <xf numFmtId="164" fontId="3" fillId="2" borderId="4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164" fontId="3" fillId="2" borderId="3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9" fontId="27" fillId="0" borderId="0" xfId="0" applyNumberFormat="1" applyFont="1" applyAlignment="1">
      <alignment vertical="center"/>
    </xf>
    <xf numFmtId="164" fontId="3" fillId="2" borderId="3" xfId="0" applyNumberFormat="1" applyFont="1" applyFill="1" applyBorder="1" applyAlignment="1">
      <alignment horizontal="left" vertical="center"/>
    </xf>
    <xf numFmtId="3" fontId="3" fillId="8" borderId="4" xfId="0" applyNumberFormat="1" applyFont="1" applyFill="1" applyBorder="1" applyAlignment="1">
      <alignment horizontal="left" vertical="center"/>
    </xf>
    <xf numFmtId="164" fontId="3" fillId="8" borderId="3" xfId="0" applyNumberFormat="1" applyFont="1" applyFill="1" applyBorder="1" applyAlignment="1">
      <alignment horizontal="center" vertical="center"/>
    </xf>
    <xf numFmtId="164" fontId="3" fillId="8" borderId="3" xfId="0" applyNumberFormat="1" applyFont="1" applyFill="1" applyBorder="1" applyAlignment="1">
      <alignment horizontal="left" vertical="center"/>
    </xf>
    <xf numFmtId="0" fontId="0" fillId="8" borderId="3" xfId="0" applyFill="1" applyBorder="1"/>
    <xf numFmtId="164" fontId="0" fillId="8" borderId="3" xfId="0" applyNumberFormat="1" applyFill="1" applyBorder="1"/>
    <xf numFmtId="0" fontId="10" fillId="8" borderId="3" xfId="0" quotePrefix="1" applyFont="1" applyFill="1" applyBorder="1" applyAlignment="1">
      <alignment horizontal="left" vertical="center" wrapText="1"/>
    </xf>
    <xf numFmtId="3" fontId="3" fillId="8" borderId="3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3" fontId="6" fillId="6" borderId="4" xfId="0" applyNumberFormat="1" applyFont="1" applyFill="1" applyBorder="1" applyAlignment="1">
      <alignment horizontal="left" vertical="center"/>
    </xf>
    <xf numFmtId="49" fontId="1" fillId="6" borderId="3" xfId="0" applyNumberFormat="1" applyFont="1" applyFill="1" applyBorder="1" applyAlignment="1">
      <alignment vertical="center"/>
    </xf>
    <xf numFmtId="164" fontId="6" fillId="6" borderId="3" xfId="0" applyNumberFormat="1" applyFont="1" applyFill="1" applyBorder="1" applyAlignment="1">
      <alignment horizontal="center" vertical="center"/>
    </xf>
    <xf numFmtId="164" fontId="6" fillId="6" borderId="3" xfId="0" applyNumberFormat="1" applyFont="1" applyFill="1" applyBorder="1" applyAlignment="1">
      <alignment horizontal="left" vertical="center"/>
    </xf>
    <xf numFmtId="0" fontId="1" fillId="6" borderId="3" xfId="0" applyFont="1" applyFill="1" applyBorder="1"/>
    <xf numFmtId="164" fontId="1" fillId="6" borderId="3" xfId="0" applyNumberFormat="1" applyFont="1" applyFill="1" applyBorder="1"/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164" fontId="6" fillId="8" borderId="3" xfId="0" applyNumberFormat="1" applyFont="1" applyFill="1" applyBorder="1" applyAlignment="1">
      <alignment horizontal="center" vertical="center"/>
    </xf>
    <xf numFmtId="164" fontId="6" fillId="8" borderId="3" xfId="0" applyNumberFormat="1" applyFont="1" applyFill="1" applyBorder="1" applyAlignment="1">
      <alignment horizontal="left" vertical="center"/>
    </xf>
    <xf numFmtId="0" fontId="1" fillId="8" borderId="3" xfId="0" applyFont="1" applyFill="1" applyBorder="1"/>
    <xf numFmtId="164" fontId="1" fillId="8" borderId="3" xfId="0" applyNumberFormat="1" applyFont="1" applyFill="1" applyBorder="1"/>
    <xf numFmtId="0" fontId="28" fillId="8" borderId="4" xfId="0" applyNumberFormat="1" applyFont="1" applyFill="1" applyBorder="1" applyAlignment="1" applyProtection="1">
      <alignment horizontal="left" vertical="center" wrapText="1"/>
    </xf>
    <xf numFmtId="3" fontId="28" fillId="8" borderId="4" xfId="0" applyNumberFormat="1" applyFont="1" applyFill="1" applyBorder="1" applyAlignment="1">
      <alignment horizontal="left" vertical="center"/>
    </xf>
    <xf numFmtId="164" fontId="28" fillId="8" borderId="3" xfId="0" applyNumberFormat="1" applyFont="1" applyFill="1" applyBorder="1" applyAlignment="1">
      <alignment horizontal="left" vertical="center"/>
    </xf>
    <xf numFmtId="0" fontId="28" fillId="8" borderId="1" xfId="0" applyNumberFormat="1" applyFont="1" applyFill="1" applyBorder="1" applyAlignment="1" applyProtection="1">
      <alignment horizontal="left" vertical="center" wrapText="1"/>
    </xf>
    <xf numFmtId="0" fontId="28" fillId="8" borderId="2" xfId="0" applyNumberFormat="1" applyFont="1" applyFill="1" applyBorder="1" applyAlignment="1" applyProtection="1">
      <alignment horizontal="left" vertical="center" wrapText="1"/>
    </xf>
    <xf numFmtId="0" fontId="29" fillId="8" borderId="3" xfId="0" applyFont="1" applyFill="1" applyBorder="1" applyAlignment="1">
      <alignment horizontal="left"/>
    </xf>
    <xf numFmtId="164" fontId="29" fillId="8" borderId="3" xfId="0" applyNumberFormat="1" applyFont="1" applyFill="1" applyBorder="1" applyAlignment="1">
      <alignment horizontal="left"/>
    </xf>
    <xf numFmtId="4" fontId="27" fillId="0" borderId="0" xfId="0" applyNumberFormat="1" applyFont="1" applyAlignment="1">
      <alignment vertical="center"/>
    </xf>
    <xf numFmtId="49" fontId="27" fillId="0" borderId="3" xfId="0" applyNumberFormat="1" applyFont="1" applyBorder="1" applyAlignment="1">
      <alignment vertical="center"/>
    </xf>
    <xf numFmtId="4" fontId="27" fillId="0" borderId="3" xfId="0" applyNumberFormat="1" applyFont="1" applyBorder="1" applyAlignment="1">
      <alignment vertical="center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164" fontId="31" fillId="0" borderId="3" xfId="0" applyNumberFormat="1" applyFont="1" applyBorder="1"/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2" xfId="0" applyNumberFormat="1" applyFont="1" applyFill="1" applyBorder="1" applyAlignment="1" applyProtection="1">
      <alignment horizontal="left" vertical="center" wrapText="1" indent="1"/>
    </xf>
    <xf numFmtId="0" fontId="1" fillId="0" borderId="3" xfId="0" applyFont="1" applyFill="1" applyBorder="1"/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 wrapText="1"/>
    </xf>
    <xf numFmtId="164" fontId="27" fillId="0" borderId="3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0" fillId="0" borderId="0" xfId="0" applyNumberFormat="1"/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6" fillId="6" borderId="3" xfId="0" applyNumberFormat="1" applyFont="1" applyFill="1" applyBorder="1" applyAlignment="1" applyProtection="1">
      <alignment horizontal="left" vertical="center" wrapText="1" indent="1"/>
    </xf>
    <xf numFmtId="0" fontId="30" fillId="2" borderId="3" xfId="0" applyNumberFormat="1" applyFont="1" applyFill="1" applyBorder="1" applyAlignment="1" applyProtection="1">
      <alignment horizontal="left" vertical="center" wrapText="1" indent="1"/>
    </xf>
    <xf numFmtId="0" fontId="6" fillId="0" borderId="3" xfId="0" applyNumberFormat="1" applyFont="1" applyFill="1" applyBorder="1" applyAlignment="1" applyProtection="1">
      <alignment horizontal="left" vertical="center" wrapText="1" indent="1"/>
    </xf>
    <xf numFmtId="49" fontId="27" fillId="0" borderId="4" xfId="0" applyNumberFormat="1" applyFont="1" applyBorder="1" applyAlignment="1">
      <alignment vertical="center"/>
    </xf>
    <xf numFmtId="0" fontId="16" fillId="8" borderId="3" xfId="0" quotePrefix="1" applyFont="1" applyFill="1" applyBorder="1" applyAlignment="1">
      <alignment horizontal="left" vertical="center"/>
    </xf>
    <xf numFmtId="0" fontId="10" fillId="8" borderId="3" xfId="0" quotePrefix="1" applyFont="1" applyFill="1" applyBorder="1" applyAlignment="1">
      <alignment horizontal="left" vertical="center"/>
    </xf>
    <xf numFmtId="0" fontId="16" fillId="8" borderId="4" xfId="0" quotePrefix="1" applyFont="1" applyFill="1" applyBorder="1" applyAlignment="1">
      <alignment horizontal="left" vertical="center" wrapText="1"/>
    </xf>
    <xf numFmtId="3" fontId="6" fillId="8" borderId="3" xfId="0" applyNumberFormat="1" applyFont="1" applyFill="1" applyBorder="1" applyAlignment="1">
      <alignment horizontal="right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0" fillId="9" borderId="3" xfId="0" applyFill="1" applyBorder="1"/>
    <xf numFmtId="164" fontId="6" fillId="9" borderId="3" xfId="0" applyNumberFormat="1" applyFont="1" applyFill="1" applyBorder="1" applyAlignment="1">
      <alignment horizontal="center" vertical="center"/>
    </xf>
    <xf numFmtId="164" fontId="1" fillId="9" borderId="3" xfId="0" applyNumberFormat="1" applyFont="1" applyFill="1" applyBorder="1" applyAlignment="1">
      <alignment horizontal="center" vertical="center"/>
    </xf>
    <xf numFmtId="0" fontId="6" fillId="9" borderId="4" xfId="0" applyNumberFormat="1" applyFont="1" applyFill="1" applyBorder="1" applyAlignment="1" applyProtection="1">
      <alignment vertical="center" wrapText="1"/>
    </xf>
    <xf numFmtId="3" fontId="3" fillId="9" borderId="4" xfId="0" applyNumberFormat="1" applyFont="1" applyFill="1" applyBorder="1" applyAlignment="1">
      <alignment horizontal="left" vertical="center"/>
    </xf>
    <xf numFmtId="164" fontId="29" fillId="8" borderId="3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8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/>
    <xf numFmtId="0" fontId="16" fillId="8" borderId="3" xfId="0" quotePrefix="1" applyFont="1" applyFill="1" applyBorder="1" applyAlignment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164" fontId="6" fillId="9" borderId="3" xfId="0" applyNumberFormat="1" applyFont="1" applyFill="1" applyBorder="1" applyAlignment="1">
      <alignment horizontal="left" vertical="center"/>
    </xf>
    <xf numFmtId="164" fontId="30" fillId="2" borderId="3" xfId="0" applyNumberFormat="1" applyFont="1" applyFill="1" applyBorder="1" applyAlignment="1">
      <alignment horizontal="left" vertical="center"/>
    </xf>
    <xf numFmtId="1" fontId="14" fillId="3" borderId="3" xfId="0" applyNumberFormat="1" applyFont="1" applyFill="1" applyBorder="1" applyAlignment="1" applyProtection="1">
      <alignment horizontal="center" vertical="center" wrapText="1"/>
    </xf>
    <xf numFmtId="0" fontId="3" fillId="10" borderId="4" xfId="0" applyNumberFormat="1" applyFont="1" applyFill="1" applyBorder="1" applyAlignment="1" applyProtection="1">
      <alignment horizontal="left" vertical="center" wrapText="1"/>
    </xf>
    <xf numFmtId="3" fontId="3" fillId="10" borderId="4" xfId="0" applyNumberFormat="1" applyFont="1" applyFill="1" applyBorder="1" applyAlignment="1">
      <alignment horizontal="left" vertical="center"/>
    </xf>
    <xf numFmtId="164" fontId="6" fillId="10" borderId="3" xfId="0" applyNumberFormat="1" applyFont="1" applyFill="1" applyBorder="1" applyAlignment="1">
      <alignment horizontal="left" vertical="center"/>
    </xf>
    <xf numFmtId="164" fontId="18" fillId="10" borderId="3" xfId="0" applyNumberFormat="1" applyFont="1" applyFill="1" applyBorder="1" applyAlignment="1">
      <alignment horizontal="left" vertical="center"/>
    </xf>
    <xf numFmtId="0" fontId="18" fillId="10" borderId="4" xfId="0" applyNumberFormat="1" applyFont="1" applyFill="1" applyBorder="1" applyAlignment="1" applyProtection="1">
      <alignment horizontal="left" vertical="center" wrapText="1"/>
    </xf>
    <xf numFmtId="10" fontId="3" fillId="7" borderId="3" xfId="0" applyNumberFormat="1" applyFont="1" applyFill="1" applyBorder="1" applyAlignment="1">
      <alignment horizontal="center" vertical="center"/>
    </xf>
    <xf numFmtId="9" fontId="0" fillId="0" borderId="3" xfId="5" applyFont="1" applyBorder="1"/>
    <xf numFmtId="9" fontId="0" fillId="5" borderId="3" xfId="5" applyFont="1" applyFill="1" applyBorder="1"/>
    <xf numFmtId="164" fontId="1" fillId="5" borderId="3" xfId="0" applyNumberFormat="1" applyFont="1" applyFill="1" applyBorder="1"/>
    <xf numFmtId="164" fontId="24" fillId="0" borderId="3" xfId="0" applyNumberFormat="1" applyFont="1" applyBorder="1" applyAlignment="1">
      <alignment horizontal="left"/>
    </xf>
    <xf numFmtId="164" fontId="25" fillId="0" borderId="3" xfId="0" applyNumberFormat="1" applyFont="1" applyBorder="1" applyAlignment="1">
      <alignment horizontal="left"/>
    </xf>
    <xf numFmtId="164" fontId="32" fillId="0" borderId="3" xfId="0" applyNumberFormat="1" applyFont="1" applyBorder="1" applyAlignment="1">
      <alignment horizontal="lef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9" fontId="6" fillId="3" borderId="3" xfId="5" applyFont="1" applyFill="1" applyBorder="1" applyAlignment="1">
      <alignment horizontal="right"/>
    </xf>
    <xf numFmtId="9" fontId="6" fillId="0" borderId="3" xfId="5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left" vertical="center"/>
    </xf>
    <xf numFmtId="9" fontId="1" fillId="0" borderId="3" xfId="5" applyFont="1" applyBorder="1" applyAlignment="1">
      <alignment horizontal="center" vertical="center"/>
    </xf>
    <xf numFmtId="9" fontId="0" fillId="4" borderId="3" xfId="5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left" vertical="center"/>
    </xf>
    <xf numFmtId="164" fontId="21" fillId="0" borderId="3" xfId="0" applyNumberFormat="1" applyFont="1" applyBorder="1"/>
    <xf numFmtId="164" fontId="21" fillId="0" borderId="3" xfId="0" applyNumberFormat="1" applyFont="1" applyBorder="1" applyAlignment="1">
      <alignment vertical="center"/>
    </xf>
    <xf numFmtId="164" fontId="21" fillId="0" borderId="3" xfId="0" applyNumberFormat="1" applyFont="1" applyBorder="1" applyAlignment="1">
      <alignment horizontal="center" vertical="center"/>
    </xf>
    <xf numFmtId="9" fontId="21" fillId="0" borderId="3" xfId="5" applyFont="1" applyBorder="1" applyAlignment="1">
      <alignment horizontal="center" vertical="center"/>
    </xf>
    <xf numFmtId="9" fontId="21" fillId="0" borderId="0" xfId="5" applyFont="1" applyBorder="1" applyAlignment="1">
      <alignment horizontal="center" vertical="center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164" fontId="6" fillId="3" borderId="3" xfId="0" applyNumberFormat="1" applyFont="1" applyFill="1" applyBorder="1" applyAlignment="1" applyProtection="1">
      <alignment horizontal="right" wrapText="1"/>
    </xf>
    <xf numFmtId="164" fontId="6" fillId="4" borderId="3" xfId="1" applyNumberFormat="1" applyFont="1" applyFill="1" applyBorder="1" applyAlignment="1">
      <alignment horizontal="right" vertical="center"/>
    </xf>
    <xf numFmtId="0" fontId="28" fillId="8" borderId="4" xfId="0" applyNumberFormat="1" applyFont="1" applyFill="1" applyBorder="1" applyAlignment="1" applyProtection="1">
      <alignment horizontal="left" vertical="center" wrapText="1"/>
    </xf>
    <xf numFmtId="164" fontId="11" fillId="2" borderId="3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1" fillId="2" borderId="3" xfId="0" applyFont="1" applyFill="1" applyBorder="1"/>
    <xf numFmtId="164" fontId="11" fillId="2" borderId="3" xfId="0" applyNumberFormat="1" applyFont="1" applyFill="1" applyBorder="1" applyAlignment="1">
      <alignment horizontal="left" vertical="center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164" fontId="21" fillId="0" borderId="3" xfId="0" applyNumberFormat="1" applyFont="1" applyBorder="1" applyAlignment="1">
      <alignment horizontal="left"/>
    </xf>
    <xf numFmtId="165" fontId="6" fillId="2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0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28" fillId="8" borderId="1" xfId="0" applyNumberFormat="1" applyFont="1" applyFill="1" applyBorder="1" applyAlignment="1" applyProtection="1">
      <alignment horizontal="left" vertical="center" wrapText="1"/>
    </xf>
    <xf numFmtId="0" fontId="28" fillId="8" borderId="2" xfId="0" applyNumberFormat="1" applyFont="1" applyFill="1" applyBorder="1" applyAlignment="1" applyProtection="1">
      <alignment horizontal="left" vertical="center" wrapText="1"/>
    </xf>
    <xf numFmtId="0" fontId="28" fillId="8" borderId="4" xfId="0" applyNumberFormat="1" applyFont="1" applyFill="1" applyBorder="1" applyAlignment="1" applyProtection="1">
      <alignment horizontal="left" vertical="center" wrapText="1"/>
    </xf>
    <xf numFmtId="0" fontId="26" fillId="8" borderId="1" xfId="0" applyNumberFormat="1" applyFont="1" applyFill="1" applyBorder="1" applyAlignment="1" applyProtection="1">
      <alignment horizontal="left" vertical="center" wrapText="1"/>
    </xf>
    <xf numFmtId="0" fontId="26" fillId="8" borderId="2" xfId="0" applyNumberFormat="1" applyFont="1" applyFill="1" applyBorder="1" applyAlignment="1" applyProtection="1">
      <alignment horizontal="left" vertical="center" wrapText="1"/>
    </xf>
    <xf numFmtId="0" fontId="26" fillId="8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 indent="1"/>
    </xf>
    <xf numFmtId="0" fontId="28" fillId="8" borderId="3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8" fillId="10" borderId="1" xfId="0" applyNumberFormat="1" applyFont="1" applyFill="1" applyBorder="1" applyAlignment="1" applyProtection="1">
      <alignment horizontal="left" vertical="center" wrapText="1"/>
    </xf>
    <xf numFmtId="0" fontId="18" fillId="10" borderId="2" xfId="0" applyNumberFormat="1" applyFont="1" applyFill="1" applyBorder="1" applyAlignment="1" applyProtection="1">
      <alignment horizontal="left" vertical="center" wrapText="1"/>
    </xf>
    <xf numFmtId="0" fontId="18" fillId="10" borderId="4" xfId="0" applyNumberFormat="1" applyFont="1" applyFill="1" applyBorder="1" applyAlignment="1" applyProtection="1">
      <alignment horizontal="left" vertical="center" wrapText="1"/>
    </xf>
    <xf numFmtId="0" fontId="3" fillId="9" borderId="1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left" vertical="center" wrapText="1"/>
    </xf>
    <xf numFmtId="0" fontId="3" fillId="9" borderId="4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3" fillId="10" borderId="1" xfId="0" applyNumberFormat="1" applyFont="1" applyFill="1" applyBorder="1" applyAlignment="1" applyProtection="1">
      <alignment horizontal="left" vertical="center" wrapText="1"/>
    </xf>
    <xf numFmtId="0" fontId="3" fillId="10" borderId="2" xfId="0" applyNumberFormat="1" applyFont="1" applyFill="1" applyBorder="1" applyAlignment="1" applyProtection="1">
      <alignment horizontal="left" vertical="center" wrapText="1"/>
    </xf>
    <xf numFmtId="0" fontId="3" fillId="10" borderId="4" xfId="0" applyNumberFormat="1" applyFont="1" applyFill="1" applyBorder="1" applyAlignment="1" applyProtection="1">
      <alignment horizontal="left" vertical="center" wrapText="1"/>
    </xf>
  </cellXfs>
  <cellStyles count="6">
    <cellStyle name="Currency" xfId="1" builtinId="4"/>
    <cellStyle name="Normal" xfId="0" builtinId="0"/>
    <cellStyle name="Obično_List1" xfId="4"/>
    <cellStyle name="Obično_List4" xfId="2"/>
    <cellStyle name="Obično_List5" xfId="3"/>
    <cellStyle name="Percent" xfId="5" builtinId="5"/>
  </cellStyles>
  <dxfs count="0"/>
  <tableStyles count="0" defaultTableStyle="TableStyleMedium2" defaultPivotStyle="PivotStyleLight16"/>
  <colors>
    <mruColors>
      <color rgb="FF0000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5"/>
  <sheetViews>
    <sheetView tabSelected="1" zoomScaleNormal="100" workbookViewId="0">
      <selection activeCell="F4" sqref="F4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244" t="s">
        <v>204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2:12" ht="18" customHeight="1" x14ac:dyDescent="0.25">
      <c r="B2" s="2"/>
      <c r="C2" s="2"/>
      <c r="D2" s="2"/>
      <c r="E2" s="2"/>
      <c r="F2" s="2"/>
      <c r="G2" s="20"/>
      <c r="H2" s="2"/>
      <c r="I2" s="2"/>
      <c r="J2" s="2"/>
      <c r="K2" s="2"/>
    </row>
    <row r="3" spans="2:12" ht="15.75" customHeight="1" x14ac:dyDescent="0.25">
      <c r="B3" s="244" t="s">
        <v>11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2:12" ht="36" customHeight="1" x14ac:dyDescent="0.25">
      <c r="B4" s="230"/>
      <c r="C4" s="230"/>
      <c r="D4" s="230"/>
      <c r="E4" s="20"/>
      <c r="F4" s="20"/>
      <c r="G4" s="20"/>
      <c r="H4" s="20"/>
      <c r="I4" s="20"/>
      <c r="J4" s="3"/>
      <c r="K4" s="3"/>
    </row>
    <row r="5" spans="2:12" ht="18" customHeight="1" x14ac:dyDescent="0.25">
      <c r="B5" s="244" t="s">
        <v>56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2:12" ht="18" customHeight="1" x14ac:dyDescent="0.25">
      <c r="B6" s="43"/>
      <c r="C6" s="45"/>
      <c r="D6" s="45"/>
      <c r="E6" s="45"/>
      <c r="F6" s="45"/>
      <c r="G6" s="52"/>
      <c r="H6" s="45"/>
      <c r="I6" s="45"/>
      <c r="J6" s="45"/>
      <c r="K6" s="45"/>
    </row>
    <row r="7" spans="2:12" x14ac:dyDescent="0.25">
      <c r="B7" s="252" t="s">
        <v>57</v>
      </c>
      <c r="C7" s="252"/>
      <c r="D7" s="252"/>
      <c r="E7" s="252"/>
      <c r="F7" s="252"/>
      <c r="G7" s="4"/>
      <c r="H7" s="4"/>
      <c r="I7" s="4"/>
      <c r="J7" s="4"/>
      <c r="K7" s="25"/>
    </row>
    <row r="8" spans="2:12" ht="25.5" x14ac:dyDescent="0.25">
      <c r="B8" s="234" t="s">
        <v>6</v>
      </c>
      <c r="C8" s="235"/>
      <c r="D8" s="235"/>
      <c r="E8" s="235"/>
      <c r="F8" s="236"/>
      <c r="G8" s="30" t="s">
        <v>191</v>
      </c>
      <c r="H8" s="1" t="s">
        <v>202</v>
      </c>
      <c r="I8" s="1" t="s">
        <v>203</v>
      </c>
      <c r="J8" s="30" t="s">
        <v>199</v>
      </c>
      <c r="K8" s="1" t="s">
        <v>16</v>
      </c>
      <c r="L8" s="1" t="s">
        <v>46</v>
      </c>
    </row>
    <row r="9" spans="2:12" s="33" customFormat="1" ht="11.25" x14ac:dyDescent="0.2">
      <c r="B9" s="237">
        <v>1</v>
      </c>
      <c r="C9" s="237"/>
      <c r="D9" s="237"/>
      <c r="E9" s="237"/>
      <c r="F9" s="238"/>
      <c r="G9" s="32"/>
      <c r="H9" s="31">
        <v>3</v>
      </c>
      <c r="I9" s="31">
        <v>4</v>
      </c>
      <c r="J9" s="31">
        <v>5</v>
      </c>
      <c r="K9" s="31" t="s">
        <v>18</v>
      </c>
      <c r="L9" s="31" t="s">
        <v>19</v>
      </c>
    </row>
    <row r="10" spans="2:12" x14ac:dyDescent="0.25">
      <c r="B10" s="250" t="s">
        <v>0</v>
      </c>
      <c r="C10" s="229"/>
      <c r="D10" s="229"/>
      <c r="E10" s="229"/>
      <c r="F10" s="251"/>
      <c r="G10" s="106">
        <f>+G11</f>
        <v>579365.06999999995</v>
      </c>
      <c r="H10" s="23"/>
      <c r="I10" s="201">
        <f>+I11</f>
        <v>1285885</v>
      </c>
      <c r="J10" s="201">
        <f>+J11</f>
        <v>650542.97</v>
      </c>
      <c r="K10" s="203">
        <f>+J10/G10</f>
        <v>1.1228550074653276</v>
      </c>
      <c r="L10" s="203">
        <f>+J10/I10</f>
        <v>0.50591069185813664</v>
      </c>
    </row>
    <row r="11" spans="2:12" x14ac:dyDescent="0.25">
      <c r="B11" s="239" t="s">
        <v>49</v>
      </c>
      <c r="C11" s="240"/>
      <c r="D11" s="240"/>
      <c r="E11" s="240"/>
      <c r="F11" s="248"/>
      <c r="G11" s="107">
        <v>579365.06999999995</v>
      </c>
      <c r="H11" s="24"/>
      <c r="I11" s="77">
        <v>1285885</v>
      </c>
      <c r="J11" s="77">
        <v>650542.97</v>
      </c>
      <c r="K11" s="204">
        <f t="shared" ref="K11:K15" si="0">+J11/G11</f>
        <v>1.1228550074653276</v>
      </c>
      <c r="L11" s="204">
        <f t="shared" ref="L11:L15" si="1">+J11/I11</f>
        <v>0.50591069185813664</v>
      </c>
    </row>
    <row r="12" spans="2:12" x14ac:dyDescent="0.25">
      <c r="B12" s="253" t="s">
        <v>54</v>
      </c>
      <c r="C12" s="248"/>
      <c r="D12" s="248"/>
      <c r="E12" s="248"/>
      <c r="F12" s="248"/>
      <c r="G12" s="107"/>
      <c r="H12" s="24"/>
      <c r="I12" s="77"/>
      <c r="J12" s="77"/>
      <c r="K12" s="204"/>
      <c r="L12" s="204"/>
    </row>
    <row r="13" spans="2:12" x14ac:dyDescent="0.25">
      <c r="B13" s="26" t="s">
        <v>1</v>
      </c>
      <c r="C13" s="44"/>
      <c r="D13" s="44"/>
      <c r="E13" s="44"/>
      <c r="F13" s="44"/>
      <c r="G13" s="106">
        <f>+G14+G15</f>
        <v>578525.67000000004</v>
      </c>
      <c r="H13" s="23"/>
      <c r="I13" s="201">
        <f>+I14+I15</f>
        <v>1295885</v>
      </c>
      <c r="J13" s="201">
        <f>+J14+J15</f>
        <v>724026.93</v>
      </c>
      <c r="K13" s="203">
        <f t="shared" si="0"/>
        <v>1.2515035503956116</v>
      </c>
      <c r="L13" s="203">
        <f t="shared" si="1"/>
        <v>0.55871233172696655</v>
      </c>
    </row>
    <row r="14" spans="2:12" x14ac:dyDescent="0.25">
      <c r="B14" s="246" t="s">
        <v>50</v>
      </c>
      <c r="C14" s="240"/>
      <c r="D14" s="240"/>
      <c r="E14" s="240"/>
      <c r="F14" s="240"/>
      <c r="G14" s="107">
        <v>572425.39</v>
      </c>
      <c r="H14" s="24"/>
      <c r="I14" s="77">
        <v>1264685</v>
      </c>
      <c r="J14" s="77">
        <v>715036.92</v>
      </c>
      <c r="K14" s="204">
        <f t="shared" si="0"/>
        <v>1.2491355773020481</v>
      </c>
      <c r="L14" s="204">
        <f t="shared" si="1"/>
        <v>0.56538736523323996</v>
      </c>
    </row>
    <row r="15" spans="2:12" x14ac:dyDescent="0.25">
      <c r="B15" s="247" t="s">
        <v>51</v>
      </c>
      <c r="C15" s="248"/>
      <c r="D15" s="248"/>
      <c r="E15" s="248"/>
      <c r="F15" s="248"/>
      <c r="G15" s="108">
        <v>6100.28</v>
      </c>
      <c r="H15" s="21"/>
      <c r="I15" s="202">
        <v>31200</v>
      </c>
      <c r="J15" s="202">
        <v>8990.01</v>
      </c>
      <c r="K15" s="204">
        <f t="shared" si="0"/>
        <v>1.4737044856957386</v>
      </c>
      <c r="L15" s="204">
        <f t="shared" si="1"/>
        <v>0.28814134615384618</v>
      </c>
    </row>
    <row r="16" spans="2:12" x14ac:dyDescent="0.25">
      <c r="B16" s="228" t="s">
        <v>60</v>
      </c>
      <c r="C16" s="229"/>
      <c r="D16" s="229"/>
      <c r="E16" s="229"/>
      <c r="F16" s="229"/>
      <c r="G16" s="215">
        <f t="shared" ref="G16" si="2">+G10-G13</f>
        <v>839.39999999990687</v>
      </c>
      <c r="H16" s="215"/>
      <c r="I16" s="215">
        <f>+I10-I13</f>
        <v>-10000</v>
      </c>
      <c r="J16" s="215">
        <f>+J10-J13</f>
        <v>-73483.960000000079</v>
      </c>
      <c r="K16" s="22"/>
      <c r="L16" s="22"/>
    </row>
    <row r="17" spans="1:43" ht="18" x14ac:dyDescent="0.25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 x14ac:dyDescent="0.25">
      <c r="B18" s="252" t="s">
        <v>61</v>
      </c>
      <c r="C18" s="252"/>
      <c r="D18" s="252"/>
      <c r="E18" s="252"/>
      <c r="F18" s="252"/>
      <c r="G18" s="18"/>
      <c r="H18" s="18"/>
      <c r="I18" s="19"/>
      <c r="J18" s="19"/>
      <c r="K18" s="19"/>
      <c r="L18" s="19"/>
    </row>
    <row r="19" spans="1:43" ht="25.5" x14ac:dyDescent="0.25">
      <c r="B19" s="234" t="s">
        <v>6</v>
      </c>
      <c r="C19" s="235"/>
      <c r="D19" s="235"/>
      <c r="E19" s="235"/>
      <c r="F19" s="236"/>
      <c r="G19" s="30"/>
      <c r="H19" s="1" t="s">
        <v>202</v>
      </c>
      <c r="I19" s="1" t="s">
        <v>203</v>
      </c>
      <c r="J19" s="30" t="s">
        <v>199</v>
      </c>
      <c r="K19" s="1" t="s">
        <v>16</v>
      </c>
      <c r="L19" s="1" t="s">
        <v>46</v>
      </c>
    </row>
    <row r="20" spans="1:43" s="33" customFormat="1" x14ac:dyDescent="0.25">
      <c r="B20" s="237">
        <v>1</v>
      </c>
      <c r="C20" s="237"/>
      <c r="D20" s="237"/>
      <c r="E20" s="237"/>
      <c r="F20" s="238"/>
      <c r="G20" s="32"/>
      <c r="H20" s="31">
        <v>3</v>
      </c>
      <c r="I20" s="31">
        <v>4</v>
      </c>
      <c r="J20" s="31">
        <v>5</v>
      </c>
      <c r="K20" s="31" t="s">
        <v>18</v>
      </c>
      <c r="L20" s="31" t="s">
        <v>19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33"/>
      <c r="B21" s="239" t="s">
        <v>52</v>
      </c>
      <c r="C21" s="241"/>
      <c r="D21" s="241"/>
      <c r="E21" s="241"/>
      <c r="F21" s="242"/>
      <c r="G21" s="21"/>
      <c r="H21" s="21"/>
      <c r="I21" s="21"/>
      <c r="J21" s="21"/>
      <c r="K21" s="21"/>
      <c r="L21" s="21"/>
    </row>
    <row r="22" spans="1:43" x14ac:dyDescent="0.25">
      <c r="A22" s="33"/>
      <c r="B22" s="239" t="s">
        <v>53</v>
      </c>
      <c r="C22" s="240"/>
      <c r="D22" s="240"/>
      <c r="E22" s="240"/>
      <c r="F22" s="240"/>
      <c r="G22" s="21"/>
      <c r="H22" s="21"/>
      <c r="I22" s="21"/>
      <c r="J22" s="21"/>
      <c r="K22" s="21"/>
      <c r="L22" s="21"/>
    </row>
    <row r="23" spans="1:43" s="46" customFormat="1" ht="15" customHeight="1" x14ac:dyDescent="0.25">
      <c r="A23" s="33"/>
      <c r="B23" s="231" t="s">
        <v>55</v>
      </c>
      <c r="C23" s="232"/>
      <c r="D23" s="232"/>
      <c r="E23" s="232"/>
      <c r="F23" s="233"/>
      <c r="G23" s="201"/>
      <c r="H23" s="201"/>
      <c r="I23" s="201"/>
      <c r="J23" s="201"/>
      <c r="K23" s="23"/>
      <c r="L23" s="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6" customFormat="1" ht="15" customHeight="1" x14ac:dyDescent="0.25">
      <c r="A24" s="33"/>
      <c r="B24" s="231" t="s">
        <v>62</v>
      </c>
      <c r="C24" s="232"/>
      <c r="D24" s="232"/>
      <c r="E24" s="232"/>
      <c r="F24" s="233"/>
      <c r="G24" s="201">
        <v>12395.24</v>
      </c>
      <c r="H24" s="201"/>
      <c r="I24" s="201"/>
      <c r="J24" s="201">
        <v>109.85</v>
      </c>
      <c r="K24" s="23"/>
      <c r="L24" s="23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33"/>
      <c r="B25" s="228" t="s">
        <v>63</v>
      </c>
      <c r="C25" s="229"/>
      <c r="D25" s="229"/>
      <c r="E25" s="229"/>
      <c r="F25" s="229"/>
      <c r="G25" s="201">
        <f t="shared" ref="G25:H25" si="3">+G16+G24</f>
        <v>13234.639999999907</v>
      </c>
      <c r="H25" s="201">
        <f t="shared" si="3"/>
        <v>0</v>
      </c>
      <c r="I25" s="201">
        <f>+I16+I24</f>
        <v>-10000</v>
      </c>
      <c r="J25" s="201">
        <f>+J16+J24</f>
        <v>-73374.110000000073</v>
      </c>
      <c r="K25" s="23"/>
      <c r="L25" s="23"/>
    </row>
    <row r="26" spans="1:43" ht="15.7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75" x14ac:dyDescent="0.25">
      <c r="B27" s="243" t="s">
        <v>67</v>
      </c>
      <c r="C27" s="243"/>
      <c r="D27" s="243"/>
      <c r="E27" s="243"/>
      <c r="F27" s="243"/>
      <c r="G27" s="243"/>
      <c r="H27" s="243"/>
      <c r="I27" s="243"/>
      <c r="J27" s="243"/>
      <c r="K27" s="243"/>
      <c r="L27" s="243"/>
    </row>
    <row r="28" spans="1:43" ht="15.75" x14ac:dyDescent="0.25">
      <c r="B28" s="15"/>
      <c r="C28" s="16"/>
      <c r="D28" s="16"/>
      <c r="E28" s="16"/>
      <c r="F28" s="16"/>
      <c r="G28" s="17"/>
      <c r="H28" s="17"/>
      <c r="I28" s="17"/>
      <c r="J28" s="17"/>
      <c r="K28" s="17"/>
    </row>
    <row r="29" spans="1:43" ht="15" customHeight="1" x14ac:dyDescent="0.25"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</row>
    <row r="30" spans="1:43" x14ac:dyDescent="0.25">
      <c r="B30" s="42"/>
      <c r="C30" s="42"/>
      <c r="D30" s="42"/>
      <c r="E30" s="42"/>
      <c r="F30" s="42"/>
      <c r="G30" s="51"/>
      <c r="H30" s="42"/>
      <c r="I30" s="42"/>
      <c r="J30" s="42"/>
      <c r="K30" s="42"/>
    </row>
    <row r="31" spans="1:43" ht="15" customHeight="1" x14ac:dyDescent="0.25">
      <c r="B31" s="249" t="s">
        <v>64</v>
      </c>
      <c r="C31" s="249"/>
      <c r="D31" s="249"/>
      <c r="E31" s="249"/>
      <c r="F31" s="249"/>
      <c r="G31" s="249"/>
      <c r="H31" s="249"/>
      <c r="I31" s="249"/>
      <c r="J31" s="249"/>
      <c r="K31" s="249"/>
      <c r="L31" s="249"/>
    </row>
    <row r="32" spans="1:43" ht="36.75" customHeight="1" x14ac:dyDescent="0.25"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</row>
    <row r="33" spans="2:12" x14ac:dyDescent="0.25">
      <c r="B33" s="245"/>
      <c r="C33" s="245"/>
      <c r="D33" s="245"/>
      <c r="E33" s="245"/>
      <c r="F33" s="245"/>
      <c r="G33" s="245"/>
      <c r="H33" s="245"/>
      <c r="I33" s="245"/>
      <c r="J33" s="245"/>
      <c r="K33" s="245"/>
    </row>
    <row r="34" spans="2:12" ht="15" customHeight="1" x14ac:dyDescent="0.25">
      <c r="B34" s="227" t="s">
        <v>68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</row>
    <row r="35" spans="2:12" x14ac:dyDescent="0.25"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</row>
  </sheetData>
  <mergeCells count="27"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</mergeCells>
  <pageMargins left="0.7" right="0.7" top="0.75" bottom="0.75" header="0.3" footer="0.3"/>
  <pageSetup paperSize="9" scale="6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4"/>
  <sheetViews>
    <sheetView zoomScale="75" zoomScaleNormal="75" workbookViewId="0">
      <selection activeCell="B6" sqref="B6:L6"/>
    </sheetView>
  </sheetViews>
  <sheetFormatPr defaultRowHeight="15" x14ac:dyDescent="0.25"/>
  <cols>
    <col min="1" max="1" width="3.85546875" customWidth="1"/>
    <col min="2" max="2" width="7.42578125" bestFit="1" customWidth="1"/>
    <col min="3" max="3" width="6.5703125" customWidth="1"/>
    <col min="4" max="4" width="5.42578125" bestFit="1" customWidth="1"/>
    <col min="5" max="5" width="7.5703125" customWidth="1"/>
    <col min="6" max="6" width="50.5703125" customWidth="1"/>
    <col min="7" max="7" width="25.28515625" customWidth="1"/>
    <col min="8" max="8" width="15.28515625" customWidth="1"/>
    <col min="9" max="9" width="22.85546875" customWidth="1"/>
    <col min="10" max="10" width="25.28515625" customWidth="1"/>
    <col min="11" max="11" width="14.42578125" customWidth="1"/>
    <col min="12" max="12" width="13" customWidth="1"/>
  </cols>
  <sheetData>
    <row r="1" spans="2:14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2:14" ht="15.75" customHeight="1" x14ac:dyDescent="0.25">
      <c r="B2" s="244" t="s">
        <v>11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2:14" ht="18" x14ac:dyDescent="0.25">
      <c r="B3" s="20"/>
      <c r="C3" s="20"/>
      <c r="D3" s="20"/>
      <c r="E3" s="20"/>
      <c r="F3" s="20"/>
      <c r="G3" s="20"/>
      <c r="H3" s="20"/>
      <c r="I3" s="20"/>
      <c r="J3" s="3"/>
      <c r="K3" s="3"/>
    </row>
    <row r="4" spans="2:14" ht="18" customHeight="1" x14ac:dyDescent="0.25">
      <c r="B4" s="244" t="s">
        <v>69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</row>
    <row r="5" spans="2:14" ht="18" x14ac:dyDescent="0.25">
      <c r="B5" s="20"/>
      <c r="C5" s="20"/>
      <c r="D5" s="20"/>
      <c r="E5" s="20"/>
      <c r="F5" s="20"/>
      <c r="G5" s="20"/>
      <c r="H5" s="20"/>
      <c r="I5" s="20"/>
      <c r="J5" s="3"/>
      <c r="K5" s="3"/>
    </row>
    <row r="6" spans="2:14" ht="15.75" customHeight="1" x14ac:dyDescent="0.25">
      <c r="B6" s="244" t="s">
        <v>17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</row>
    <row r="7" spans="2:14" ht="12.75" customHeight="1" x14ac:dyDescent="0.25">
      <c r="B7" s="20"/>
      <c r="C7" s="20"/>
      <c r="D7" s="20"/>
      <c r="E7" s="20"/>
      <c r="F7" s="20"/>
      <c r="G7" s="20"/>
      <c r="H7" s="20"/>
      <c r="I7" s="20"/>
      <c r="J7" s="3"/>
      <c r="K7" s="3"/>
    </row>
    <row r="8" spans="2:14" ht="36" customHeight="1" x14ac:dyDescent="0.25">
      <c r="B8" s="257" t="s">
        <v>6</v>
      </c>
      <c r="C8" s="258"/>
      <c r="D8" s="258"/>
      <c r="E8" s="258"/>
      <c r="F8" s="259"/>
      <c r="G8" s="47" t="s">
        <v>191</v>
      </c>
      <c r="H8" s="47" t="s">
        <v>202</v>
      </c>
      <c r="I8" s="47" t="s">
        <v>203</v>
      </c>
      <c r="J8" s="47" t="s">
        <v>199</v>
      </c>
      <c r="K8" s="47" t="s">
        <v>16</v>
      </c>
      <c r="L8" s="47" t="s">
        <v>46</v>
      </c>
    </row>
    <row r="9" spans="2:14" s="33" customFormat="1" ht="11.25" x14ac:dyDescent="0.2">
      <c r="B9" s="254">
        <v>1</v>
      </c>
      <c r="C9" s="255"/>
      <c r="D9" s="255"/>
      <c r="E9" s="255"/>
      <c r="F9" s="256"/>
      <c r="G9" s="48">
        <v>2</v>
      </c>
      <c r="H9" s="48">
        <v>3</v>
      </c>
      <c r="I9" s="48">
        <v>4</v>
      </c>
      <c r="J9" s="48">
        <v>5</v>
      </c>
      <c r="K9" s="48" t="s">
        <v>18</v>
      </c>
      <c r="L9" s="48" t="s">
        <v>19</v>
      </c>
    </row>
    <row r="10" spans="2:14" x14ac:dyDescent="0.25">
      <c r="B10" s="7"/>
      <c r="C10" s="7"/>
      <c r="D10" s="7"/>
      <c r="E10" s="7"/>
      <c r="F10" s="7" t="s">
        <v>70</v>
      </c>
      <c r="G10" s="5"/>
      <c r="H10" s="5"/>
      <c r="I10" s="5"/>
      <c r="J10" s="34"/>
      <c r="K10" s="34"/>
      <c r="L10" s="34"/>
    </row>
    <row r="11" spans="2:14" ht="15.75" customHeight="1" x14ac:dyDescent="0.25">
      <c r="B11" s="53">
        <v>6</v>
      </c>
      <c r="C11" s="53"/>
      <c r="D11" s="53"/>
      <c r="E11" s="53"/>
      <c r="F11" s="53" t="s">
        <v>2</v>
      </c>
      <c r="G11" s="216">
        <f>+G12+G21+G24+G27+G33</f>
        <v>579365.06999999995</v>
      </c>
      <c r="H11" s="55"/>
      <c r="I11" s="54">
        <f>+I12+I21+I24+I27+I33</f>
        <v>1285885</v>
      </c>
      <c r="J11" s="54">
        <f>+J12+J21+J24+J27+J33</f>
        <v>650542.97</v>
      </c>
      <c r="K11" s="207">
        <f>+J11/G11</f>
        <v>1.1228550074653276</v>
      </c>
      <c r="L11" s="207">
        <f>+J11/I11</f>
        <v>0.50591069185813664</v>
      </c>
    </row>
    <row r="12" spans="2:14" s="59" customFormat="1" ht="35.1" customHeight="1" x14ac:dyDescent="0.25">
      <c r="B12" s="7"/>
      <c r="C12" s="7">
        <v>63</v>
      </c>
      <c r="D12" s="7"/>
      <c r="E12" s="7"/>
      <c r="F12" s="56" t="s">
        <v>20</v>
      </c>
      <c r="G12" s="58">
        <f>+G13+G16+G19</f>
        <v>467456.88999999996</v>
      </c>
      <c r="H12" s="57"/>
      <c r="I12" s="58">
        <v>1031000</v>
      </c>
      <c r="J12" s="205">
        <f>+J13+J16+J19</f>
        <v>513635.18000000005</v>
      </c>
      <c r="K12" s="207">
        <f t="shared" ref="K12:K36" si="0">+J12/G12</f>
        <v>1.0987862003702633</v>
      </c>
      <c r="L12" s="206">
        <f>+J12/I12</f>
        <v>0.4981912512124152</v>
      </c>
      <c r="N12"/>
    </row>
    <row r="13" spans="2:14" s="64" customFormat="1" ht="30" customHeight="1" x14ac:dyDescent="0.25">
      <c r="B13" s="60"/>
      <c r="C13" s="60"/>
      <c r="D13" s="60">
        <v>632</v>
      </c>
      <c r="E13" s="60"/>
      <c r="F13" s="61" t="s">
        <v>71</v>
      </c>
      <c r="G13" s="63">
        <f>+G14+G15</f>
        <v>122.11</v>
      </c>
      <c r="H13" s="62"/>
      <c r="I13" s="63"/>
      <c r="J13" s="179">
        <f>+J14</f>
        <v>0</v>
      </c>
      <c r="K13" s="207">
        <f t="shared" si="0"/>
        <v>0</v>
      </c>
      <c r="L13" s="206"/>
      <c r="N13"/>
    </row>
    <row r="14" spans="2:14" x14ac:dyDescent="0.25">
      <c r="B14" s="8"/>
      <c r="C14" s="8"/>
      <c r="D14" s="8"/>
      <c r="E14" s="65" t="s">
        <v>72</v>
      </c>
      <c r="F14" s="66" t="s">
        <v>73</v>
      </c>
      <c r="G14" s="67">
        <v>122.11</v>
      </c>
      <c r="H14" s="5"/>
      <c r="I14" s="67"/>
      <c r="J14" s="109">
        <v>0</v>
      </c>
      <c r="K14" s="207">
        <f t="shared" si="0"/>
        <v>0</v>
      </c>
      <c r="L14" s="206"/>
    </row>
    <row r="15" spans="2:14" x14ac:dyDescent="0.25">
      <c r="B15" s="8"/>
      <c r="C15" s="8"/>
      <c r="D15" s="8"/>
      <c r="E15" s="65" t="s">
        <v>74</v>
      </c>
      <c r="F15" s="66" t="s">
        <v>75</v>
      </c>
      <c r="G15" s="67"/>
      <c r="H15" s="5"/>
      <c r="I15" s="67"/>
      <c r="J15" s="109">
        <v>0</v>
      </c>
      <c r="K15" s="207"/>
      <c r="L15" s="206"/>
    </row>
    <row r="16" spans="2:14" s="64" customFormat="1" ht="30" customHeight="1" x14ac:dyDescent="0.25">
      <c r="B16" s="60"/>
      <c r="C16" s="60"/>
      <c r="D16" s="60">
        <v>636</v>
      </c>
      <c r="E16" s="60"/>
      <c r="F16" s="61" t="s">
        <v>76</v>
      </c>
      <c r="G16" s="63">
        <f>+G17+G18</f>
        <v>448465.6</v>
      </c>
      <c r="H16" s="62"/>
      <c r="I16" s="63"/>
      <c r="J16" s="179">
        <f>+J17+J18</f>
        <v>475880.77</v>
      </c>
      <c r="K16" s="207">
        <f t="shared" si="0"/>
        <v>1.0611310432728844</v>
      </c>
      <c r="L16" s="206"/>
      <c r="N16"/>
    </row>
    <row r="17" spans="2:14" ht="25.5" x14ac:dyDescent="0.25">
      <c r="B17" s="8"/>
      <c r="C17" s="8"/>
      <c r="D17" s="8"/>
      <c r="E17" s="65" t="s">
        <v>77</v>
      </c>
      <c r="F17" s="66" t="s">
        <v>78</v>
      </c>
      <c r="G17" s="109">
        <v>447958.38</v>
      </c>
      <c r="H17" s="5"/>
      <c r="I17" s="67"/>
      <c r="J17" s="109">
        <v>466873.02</v>
      </c>
      <c r="K17" s="207">
        <f t="shared" si="0"/>
        <v>1.0422241012658364</v>
      </c>
      <c r="L17" s="206"/>
    </row>
    <row r="18" spans="2:14" ht="26.25" customHeight="1" x14ac:dyDescent="0.25">
      <c r="B18" s="8"/>
      <c r="C18" s="8"/>
      <c r="D18" s="8"/>
      <c r="E18" s="65" t="s">
        <v>79</v>
      </c>
      <c r="F18" s="66" t="s">
        <v>80</v>
      </c>
      <c r="G18" s="109">
        <v>507.22</v>
      </c>
      <c r="H18" s="5"/>
      <c r="I18" s="67"/>
      <c r="J18" s="109">
        <v>9007.75</v>
      </c>
      <c r="K18" s="207">
        <f t="shared" si="0"/>
        <v>17.759059185363352</v>
      </c>
      <c r="L18" s="206"/>
    </row>
    <row r="19" spans="2:14" s="59" customFormat="1" ht="30" customHeight="1" x14ac:dyDescent="0.25">
      <c r="B19" s="29"/>
      <c r="C19" s="29"/>
      <c r="D19" s="29">
        <v>638</v>
      </c>
      <c r="E19" s="68"/>
      <c r="F19" s="61" t="s">
        <v>81</v>
      </c>
      <c r="G19" s="58">
        <f>+G20</f>
        <v>18869.18</v>
      </c>
      <c r="H19" s="57"/>
      <c r="I19" s="58"/>
      <c r="J19" s="205">
        <f>+J20</f>
        <v>37754.410000000003</v>
      </c>
      <c r="K19" s="207">
        <f t="shared" si="0"/>
        <v>2.0008505934015153</v>
      </c>
      <c r="L19" s="206"/>
      <c r="N19"/>
    </row>
    <row r="20" spans="2:14" x14ac:dyDescent="0.25">
      <c r="B20" s="8"/>
      <c r="C20" s="8"/>
      <c r="D20" s="8"/>
      <c r="E20" s="65" t="s">
        <v>82</v>
      </c>
      <c r="F20" s="66" t="s">
        <v>81</v>
      </c>
      <c r="G20" s="109">
        <v>18869.18</v>
      </c>
      <c r="H20" s="5"/>
      <c r="I20" s="67"/>
      <c r="J20" s="109">
        <v>37754.410000000003</v>
      </c>
      <c r="K20" s="207">
        <f t="shared" si="0"/>
        <v>2.0008505934015153</v>
      </c>
      <c r="L20" s="206"/>
    </row>
    <row r="21" spans="2:14" s="59" customFormat="1" ht="35.1" customHeight="1" x14ac:dyDescent="0.25">
      <c r="B21" s="29"/>
      <c r="C21" s="29">
        <v>64</v>
      </c>
      <c r="D21" s="29"/>
      <c r="E21" s="68"/>
      <c r="F21" s="61" t="s">
        <v>83</v>
      </c>
      <c r="G21" s="58">
        <f>+G22</f>
        <v>23.72</v>
      </c>
      <c r="H21" s="57"/>
      <c r="I21" s="58">
        <v>50</v>
      </c>
      <c r="J21" s="205">
        <f>+J22</f>
        <v>16.010000000000002</v>
      </c>
      <c r="K21" s="207">
        <f t="shared" si="0"/>
        <v>0.67495784148397986</v>
      </c>
      <c r="L21" s="206">
        <f t="shared" ref="L21:L33" si="1">+J21/I21</f>
        <v>0.32020000000000004</v>
      </c>
      <c r="N21"/>
    </row>
    <row r="22" spans="2:14" s="64" customFormat="1" ht="30" customHeight="1" x14ac:dyDescent="0.25">
      <c r="B22" s="60"/>
      <c r="C22" s="60"/>
      <c r="D22" s="60">
        <v>641</v>
      </c>
      <c r="E22" s="69"/>
      <c r="F22" s="70" t="s">
        <v>84</v>
      </c>
      <c r="G22" s="63">
        <f>+G23</f>
        <v>23.72</v>
      </c>
      <c r="H22" s="62"/>
      <c r="I22" s="63"/>
      <c r="J22" s="179">
        <f>+J23</f>
        <v>16.010000000000002</v>
      </c>
      <c r="K22" s="207">
        <f t="shared" si="0"/>
        <v>0.67495784148397986</v>
      </c>
      <c r="L22" s="206"/>
      <c r="N22"/>
    </row>
    <row r="23" spans="2:14" x14ac:dyDescent="0.25">
      <c r="B23" s="8"/>
      <c r="C23" s="8"/>
      <c r="D23" s="8"/>
      <c r="E23" s="71">
        <v>6413</v>
      </c>
      <c r="F23" s="66" t="s">
        <v>85</v>
      </c>
      <c r="G23" s="109">
        <v>23.72</v>
      </c>
      <c r="H23" s="5"/>
      <c r="I23" s="67"/>
      <c r="J23" s="109">
        <v>16.010000000000002</v>
      </c>
      <c r="K23" s="207">
        <f t="shared" si="0"/>
        <v>0.67495784148397986</v>
      </c>
      <c r="L23" s="206"/>
    </row>
    <row r="24" spans="2:14" s="59" customFormat="1" ht="35.1" customHeight="1" x14ac:dyDescent="0.25">
      <c r="B24" s="29"/>
      <c r="C24" s="29">
        <v>65</v>
      </c>
      <c r="D24" s="29"/>
      <c r="E24" s="72"/>
      <c r="F24" s="70" t="s">
        <v>86</v>
      </c>
      <c r="G24" s="58">
        <f>+G25</f>
        <v>21332.27</v>
      </c>
      <c r="H24" s="57"/>
      <c r="I24" s="58">
        <v>36500</v>
      </c>
      <c r="J24" s="205">
        <f>+J25</f>
        <v>22432.58</v>
      </c>
      <c r="K24" s="207">
        <f t="shared" si="0"/>
        <v>1.0515796021707957</v>
      </c>
      <c r="L24" s="206">
        <f t="shared" si="1"/>
        <v>0.61459123287671236</v>
      </c>
      <c r="N24"/>
    </row>
    <row r="25" spans="2:14" s="64" customFormat="1" ht="30" customHeight="1" x14ac:dyDescent="0.25">
      <c r="B25" s="60"/>
      <c r="C25" s="60"/>
      <c r="D25" s="60">
        <v>652</v>
      </c>
      <c r="E25" s="73"/>
      <c r="F25" s="61" t="s">
        <v>87</v>
      </c>
      <c r="G25" s="63">
        <f>+G26</f>
        <v>21332.27</v>
      </c>
      <c r="H25" s="62"/>
      <c r="I25" s="63"/>
      <c r="J25" s="179">
        <f>+J26</f>
        <v>22432.58</v>
      </c>
      <c r="K25" s="207">
        <f t="shared" si="0"/>
        <v>1.0515796021707957</v>
      </c>
      <c r="L25" s="206"/>
      <c r="N25"/>
    </row>
    <row r="26" spans="2:14" x14ac:dyDescent="0.25">
      <c r="B26" s="8"/>
      <c r="C26" s="8"/>
      <c r="D26" s="8"/>
      <c r="E26" s="71">
        <v>6526</v>
      </c>
      <c r="F26" s="66" t="s">
        <v>88</v>
      </c>
      <c r="G26" s="109">
        <v>21332.27</v>
      </c>
      <c r="H26" s="5"/>
      <c r="I26" s="67"/>
      <c r="J26" s="109">
        <v>22432.58</v>
      </c>
      <c r="K26" s="207">
        <f t="shared" si="0"/>
        <v>1.0515796021707957</v>
      </c>
      <c r="L26" s="206"/>
    </row>
    <row r="27" spans="2:14" s="59" customFormat="1" ht="35.1" customHeight="1" x14ac:dyDescent="0.25">
      <c r="B27" s="29"/>
      <c r="C27" s="29">
        <v>66</v>
      </c>
      <c r="D27" s="29"/>
      <c r="E27" s="29"/>
      <c r="F27" s="7" t="s">
        <v>89</v>
      </c>
      <c r="G27" s="58">
        <f>+G28+G30</f>
        <v>5200.49</v>
      </c>
      <c r="H27" s="57"/>
      <c r="I27" s="58">
        <v>8150</v>
      </c>
      <c r="J27" s="205">
        <f>+J28+J30</f>
        <v>24664.239999999998</v>
      </c>
      <c r="K27" s="207">
        <f t="shared" si="0"/>
        <v>4.7426761708992808</v>
      </c>
      <c r="L27" s="206">
        <f t="shared" si="1"/>
        <v>3.0262871165644167</v>
      </c>
      <c r="N27"/>
    </row>
    <row r="28" spans="2:14" s="64" customFormat="1" ht="30" customHeight="1" x14ac:dyDescent="0.25">
      <c r="B28" s="60"/>
      <c r="C28" s="60"/>
      <c r="D28" s="60">
        <v>661</v>
      </c>
      <c r="E28" s="60"/>
      <c r="F28" s="56" t="s">
        <v>21</v>
      </c>
      <c r="G28" s="63">
        <f>+G29</f>
        <v>2711.05</v>
      </c>
      <c r="H28" s="62"/>
      <c r="I28" s="63"/>
      <c r="J28" s="179">
        <f>+J29</f>
        <v>2529.39</v>
      </c>
      <c r="K28" s="207">
        <f t="shared" si="0"/>
        <v>0.93299275188580055</v>
      </c>
      <c r="L28" s="206"/>
      <c r="N28"/>
    </row>
    <row r="29" spans="2:14" x14ac:dyDescent="0.25">
      <c r="B29" s="8"/>
      <c r="C29" s="8"/>
      <c r="D29" s="8"/>
      <c r="E29" s="8">
        <v>6615</v>
      </c>
      <c r="F29" s="12" t="s">
        <v>90</v>
      </c>
      <c r="G29" s="109">
        <v>2711.05</v>
      </c>
      <c r="H29" s="5"/>
      <c r="I29" s="67"/>
      <c r="J29" s="109">
        <v>2529.39</v>
      </c>
      <c r="K29" s="207">
        <f t="shared" si="0"/>
        <v>0.93299275188580055</v>
      </c>
      <c r="L29" s="206"/>
    </row>
    <row r="30" spans="2:14" s="64" customFormat="1" ht="30" customHeight="1" x14ac:dyDescent="0.25">
      <c r="B30" s="60"/>
      <c r="C30" s="60"/>
      <c r="D30" s="60">
        <v>663</v>
      </c>
      <c r="E30" s="60"/>
      <c r="F30" s="61" t="s">
        <v>91</v>
      </c>
      <c r="G30" s="63">
        <f>+G31+G32</f>
        <v>2489.44</v>
      </c>
      <c r="H30" s="62"/>
      <c r="I30" s="63"/>
      <c r="J30" s="179">
        <f>+J31+J32</f>
        <v>22134.85</v>
      </c>
      <c r="K30" s="207">
        <f t="shared" si="0"/>
        <v>8.8914976862266197</v>
      </c>
      <c r="L30" s="206"/>
      <c r="N30"/>
    </row>
    <row r="31" spans="2:14" x14ac:dyDescent="0.25">
      <c r="B31" s="29"/>
      <c r="C31" s="8"/>
      <c r="D31" s="8"/>
      <c r="E31" s="8">
        <v>6631</v>
      </c>
      <c r="F31" s="66" t="s">
        <v>92</v>
      </c>
      <c r="G31" s="109">
        <v>2489.44</v>
      </c>
      <c r="H31" s="5"/>
      <c r="I31" s="67"/>
      <c r="J31" s="109">
        <v>11861.21</v>
      </c>
      <c r="K31" s="207">
        <f t="shared" si="0"/>
        <v>4.7646097114210422</v>
      </c>
      <c r="L31" s="206"/>
    </row>
    <row r="32" spans="2:14" x14ac:dyDescent="0.25">
      <c r="B32" s="8"/>
      <c r="C32" s="8"/>
      <c r="D32" s="8"/>
      <c r="E32" s="8">
        <v>6632</v>
      </c>
      <c r="F32" s="35" t="s">
        <v>93</v>
      </c>
      <c r="G32" s="67">
        <v>0</v>
      </c>
      <c r="H32" s="5"/>
      <c r="I32" s="67"/>
      <c r="J32" s="109">
        <v>10273.64</v>
      </c>
      <c r="K32" s="207"/>
      <c r="L32" s="206"/>
    </row>
    <row r="33" spans="2:14" s="59" customFormat="1" ht="35.1" customHeight="1" x14ac:dyDescent="0.25">
      <c r="B33" s="29"/>
      <c r="C33" s="29">
        <v>67</v>
      </c>
      <c r="D33" s="29"/>
      <c r="E33" s="29"/>
      <c r="F33" s="61" t="s">
        <v>94</v>
      </c>
      <c r="G33" s="58">
        <f>+G34</f>
        <v>85351.7</v>
      </c>
      <c r="H33" s="57"/>
      <c r="I33" s="58">
        <v>210185</v>
      </c>
      <c r="J33" s="205">
        <f>+J34</f>
        <v>89794.96</v>
      </c>
      <c r="K33" s="207">
        <f t="shared" si="0"/>
        <v>1.0520582484004422</v>
      </c>
      <c r="L33" s="206">
        <f t="shared" si="1"/>
        <v>0.42721868829840381</v>
      </c>
      <c r="N33"/>
    </row>
    <row r="34" spans="2:14" s="64" customFormat="1" ht="30" customHeight="1" x14ac:dyDescent="0.25">
      <c r="B34" s="60"/>
      <c r="C34" s="60"/>
      <c r="D34" s="60">
        <v>671</v>
      </c>
      <c r="E34" s="60"/>
      <c r="F34" s="61" t="s">
        <v>95</v>
      </c>
      <c r="G34" s="63">
        <f>+G35+G36</f>
        <v>85351.7</v>
      </c>
      <c r="H34" s="62"/>
      <c r="I34" s="62"/>
      <c r="J34" s="179">
        <f>+J35+J36</f>
        <v>89794.96</v>
      </c>
      <c r="K34" s="207">
        <f t="shared" si="0"/>
        <v>1.0520582484004422</v>
      </c>
      <c r="L34" s="206"/>
      <c r="N34"/>
    </row>
    <row r="35" spans="2:14" ht="25.5" x14ac:dyDescent="0.25">
      <c r="B35" s="8"/>
      <c r="C35" s="8"/>
      <c r="D35" s="8"/>
      <c r="E35" s="8">
        <v>6711</v>
      </c>
      <c r="F35" s="66" t="s">
        <v>96</v>
      </c>
      <c r="G35" s="109">
        <v>83806.7</v>
      </c>
      <c r="H35" s="5"/>
      <c r="I35" s="5"/>
      <c r="J35" s="109">
        <v>89794.96</v>
      </c>
      <c r="K35" s="207">
        <f t="shared" si="0"/>
        <v>1.0714532370323615</v>
      </c>
      <c r="L35" s="206"/>
    </row>
    <row r="36" spans="2:14" ht="25.5" x14ac:dyDescent="0.25">
      <c r="B36" s="8"/>
      <c r="C36" s="8"/>
      <c r="D36" s="8"/>
      <c r="E36" s="8">
        <v>6712</v>
      </c>
      <c r="F36" s="66" t="s">
        <v>97</v>
      </c>
      <c r="G36" s="109">
        <v>1545</v>
      </c>
      <c r="H36" s="5"/>
      <c r="I36" s="5"/>
      <c r="J36" s="109">
        <v>0</v>
      </c>
      <c r="K36" s="207">
        <f t="shared" si="0"/>
        <v>0</v>
      </c>
      <c r="L36" s="206"/>
    </row>
    <row r="37" spans="2:14" ht="15.75" customHeight="1" x14ac:dyDescent="0.25"/>
    <row r="38" spans="2:14" ht="15.75" customHeight="1" x14ac:dyDescent="0.25">
      <c r="B38" s="20"/>
      <c r="C38" s="20"/>
      <c r="D38" s="20"/>
      <c r="E38" s="20"/>
      <c r="F38" s="20"/>
      <c r="G38" s="20"/>
      <c r="H38" s="20"/>
      <c r="I38" s="20"/>
      <c r="J38" s="3"/>
      <c r="K38" s="3"/>
      <c r="L38" s="3"/>
    </row>
    <row r="39" spans="2:14" ht="33" customHeight="1" x14ac:dyDescent="0.25">
      <c r="B39" s="257" t="s">
        <v>6</v>
      </c>
      <c r="C39" s="258"/>
      <c r="D39" s="258"/>
      <c r="E39" s="258"/>
      <c r="F39" s="259"/>
      <c r="G39" s="47" t="s">
        <v>191</v>
      </c>
      <c r="H39" s="47" t="s">
        <v>192</v>
      </c>
      <c r="I39" s="47" t="s">
        <v>203</v>
      </c>
      <c r="J39" s="47" t="s">
        <v>199</v>
      </c>
      <c r="K39" s="47" t="s">
        <v>16</v>
      </c>
      <c r="L39" s="47" t="s">
        <v>46</v>
      </c>
    </row>
    <row r="40" spans="2:14" s="33" customFormat="1" x14ac:dyDescent="0.25">
      <c r="B40" s="254">
        <v>1</v>
      </c>
      <c r="C40" s="255"/>
      <c r="D40" s="255"/>
      <c r="E40" s="255"/>
      <c r="F40" s="256"/>
      <c r="G40" s="48">
        <v>2</v>
      </c>
      <c r="H40" s="48">
        <v>3</v>
      </c>
      <c r="I40" s="48">
        <v>4</v>
      </c>
      <c r="J40" s="48">
        <v>5</v>
      </c>
      <c r="K40" s="48" t="s">
        <v>18</v>
      </c>
      <c r="L40" s="48" t="s">
        <v>19</v>
      </c>
      <c r="N40"/>
    </row>
    <row r="41" spans="2:14" x14ac:dyDescent="0.25">
      <c r="B41" s="7"/>
      <c r="C41" s="7"/>
      <c r="D41" s="7"/>
      <c r="E41" s="7"/>
      <c r="F41" s="7" t="s">
        <v>32</v>
      </c>
      <c r="G41" s="74">
        <f>+G42+G86</f>
        <v>578525.67000000004</v>
      </c>
      <c r="H41" s="5"/>
      <c r="I41" s="75">
        <f>+I42+I86</f>
        <v>1295885</v>
      </c>
      <c r="J41" s="75">
        <f>+J42+J86</f>
        <v>724026.92999999993</v>
      </c>
      <c r="K41" s="212">
        <f>+J41/G41</f>
        <v>1.2515035503956116</v>
      </c>
      <c r="L41" s="212">
        <f t="shared" ref="L41:L42" si="2">+J41/I41</f>
        <v>0.55871233172696644</v>
      </c>
    </row>
    <row r="42" spans="2:14" x14ac:dyDescent="0.25">
      <c r="B42" s="53">
        <v>3</v>
      </c>
      <c r="C42" s="53"/>
      <c r="D42" s="53"/>
      <c r="E42" s="53"/>
      <c r="F42" s="53" t="s">
        <v>3</v>
      </c>
      <c r="G42" s="74">
        <f>+G43+G50+G77</f>
        <v>572425.39</v>
      </c>
      <c r="H42" s="55"/>
      <c r="I42" s="74">
        <f>+I43+I50+I77+I80+I83</f>
        <v>1264685</v>
      </c>
      <c r="J42" s="74">
        <f>+J43+J50+J77+J80</f>
        <v>715036.91999999993</v>
      </c>
      <c r="K42" s="212">
        <f t="shared" ref="K42:K92" si="3">+J42/G42</f>
        <v>1.2491355773020478</v>
      </c>
      <c r="L42" s="212">
        <f t="shared" si="2"/>
        <v>0.56538736523323985</v>
      </c>
    </row>
    <row r="43" spans="2:14" s="76" customFormat="1" ht="30" customHeight="1" x14ac:dyDescent="0.25">
      <c r="B43" s="7"/>
      <c r="C43" s="7">
        <v>31</v>
      </c>
      <c r="D43" s="7"/>
      <c r="E43" s="7"/>
      <c r="F43" s="7" t="s">
        <v>4</v>
      </c>
      <c r="G43" s="63">
        <f>+G44+G46+G48</f>
        <v>470361.98</v>
      </c>
      <c r="H43" s="40"/>
      <c r="I43" s="63">
        <v>1040445</v>
      </c>
      <c r="J43" s="210">
        <f>+J44+J46+J48</f>
        <v>598571.67999999993</v>
      </c>
      <c r="K43" s="212">
        <f t="shared" si="3"/>
        <v>1.272576665316359</v>
      </c>
      <c r="L43" s="212">
        <f>+J43/I43</f>
        <v>0.5753035287785514</v>
      </c>
      <c r="N43"/>
    </row>
    <row r="44" spans="2:14" x14ac:dyDescent="0.25">
      <c r="B44" s="8"/>
      <c r="C44" s="8"/>
      <c r="D44" s="29">
        <v>311</v>
      </c>
      <c r="E44" s="8"/>
      <c r="F44" s="8"/>
      <c r="G44" s="75">
        <f>+G45</f>
        <v>387710.21</v>
      </c>
      <c r="H44" s="5"/>
      <c r="I44" s="67"/>
      <c r="J44" s="181">
        <f>+J45</f>
        <v>496733.42</v>
      </c>
      <c r="K44" s="212">
        <f t="shared" si="3"/>
        <v>1.2811976759652524</v>
      </c>
      <c r="L44" s="212"/>
    </row>
    <row r="45" spans="2:14" s="80" customFormat="1" x14ac:dyDescent="0.25">
      <c r="B45" s="8"/>
      <c r="C45" s="8"/>
      <c r="D45" s="29"/>
      <c r="E45" s="8">
        <v>3111</v>
      </c>
      <c r="F45" s="8" t="s">
        <v>23</v>
      </c>
      <c r="G45" s="208">
        <v>387710.21</v>
      </c>
      <c r="H45" s="78"/>
      <c r="I45" s="79"/>
      <c r="J45" s="208">
        <v>496733.42</v>
      </c>
      <c r="K45" s="212">
        <f t="shared" si="3"/>
        <v>1.2811976759652524</v>
      </c>
      <c r="L45" s="212"/>
      <c r="N45"/>
    </row>
    <row r="46" spans="2:14" x14ac:dyDescent="0.25">
      <c r="B46" s="8"/>
      <c r="C46" s="8"/>
      <c r="D46" s="29">
        <v>312</v>
      </c>
      <c r="E46" s="8"/>
      <c r="F46" s="8"/>
      <c r="G46" s="75">
        <f>+G47</f>
        <v>18679.53</v>
      </c>
      <c r="H46" s="5"/>
      <c r="I46" s="67"/>
      <c r="J46" s="181">
        <f>+J47</f>
        <v>19877.28</v>
      </c>
      <c r="K46" s="212">
        <f t="shared" si="3"/>
        <v>1.0641209923376016</v>
      </c>
      <c r="L46" s="212"/>
    </row>
    <row r="47" spans="2:14" s="80" customFormat="1" x14ac:dyDescent="0.25">
      <c r="B47" s="8"/>
      <c r="C47" s="8"/>
      <c r="D47" s="29"/>
      <c r="E47" s="8">
        <v>3121</v>
      </c>
      <c r="F47" s="81" t="s">
        <v>98</v>
      </c>
      <c r="G47" s="208">
        <v>18679.53</v>
      </c>
      <c r="H47" s="78"/>
      <c r="I47" s="79"/>
      <c r="J47" s="208">
        <v>19877.28</v>
      </c>
      <c r="K47" s="212">
        <f t="shared" si="3"/>
        <v>1.0641209923376016</v>
      </c>
      <c r="L47" s="212"/>
      <c r="N47"/>
    </row>
    <row r="48" spans="2:14" x14ac:dyDescent="0.25">
      <c r="B48" s="8"/>
      <c r="C48" s="8"/>
      <c r="D48" s="29">
        <v>313</v>
      </c>
      <c r="E48" s="8"/>
      <c r="F48" s="8"/>
      <c r="G48" s="75">
        <f>+G49</f>
        <v>63972.24</v>
      </c>
      <c r="H48" s="5"/>
      <c r="I48" s="67"/>
      <c r="J48" s="181">
        <f>+J49</f>
        <v>81960.98</v>
      </c>
      <c r="K48" s="212">
        <f t="shared" si="3"/>
        <v>1.2811960312785671</v>
      </c>
      <c r="L48" s="212"/>
    </row>
    <row r="49" spans="2:14" s="80" customFormat="1" x14ac:dyDescent="0.25">
      <c r="B49" s="8"/>
      <c r="C49" s="8"/>
      <c r="D49" s="29"/>
      <c r="E49" s="8">
        <v>3132</v>
      </c>
      <c r="F49" s="81" t="s">
        <v>99</v>
      </c>
      <c r="G49" s="208">
        <v>63972.24</v>
      </c>
      <c r="H49" s="78"/>
      <c r="I49" s="79"/>
      <c r="J49" s="208">
        <v>81960.98</v>
      </c>
      <c r="K49" s="212">
        <f t="shared" si="3"/>
        <v>1.2811960312785671</v>
      </c>
      <c r="L49" s="212"/>
      <c r="N49"/>
    </row>
    <row r="50" spans="2:14" s="76" customFormat="1" ht="30" customHeight="1" x14ac:dyDescent="0.25">
      <c r="B50" s="29"/>
      <c r="C50" s="29">
        <v>32</v>
      </c>
      <c r="D50" s="39"/>
      <c r="E50" s="29"/>
      <c r="F50" s="29" t="s">
        <v>12</v>
      </c>
      <c r="G50" s="63">
        <f>+G51+G55+G62+G71</f>
        <v>101814.16</v>
      </c>
      <c r="H50" s="40"/>
      <c r="I50" s="63">
        <v>216790</v>
      </c>
      <c r="J50" s="211">
        <f>+J51+J55+J62+J71</f>
        <v>116153.2</v>
      </c>
      <c r="K50" s="212">
        <f t="shared" si="3"/>
        <v>1.1408354201419526</v>
      </c>
      <c r="L50" s="212">
        <f t="shared" ref="L50:L87" si="4">+J50/I50</f>
        <v>0.5357867060288759</v>
      </c>
      <c r="N50"/>
    </row>
    <row r="51" spans="2:14" x14ac:dyDescent="0.25">
      <c r="B51" s="8"/>
      <c r="C51" s="8"/>
      <c r="D51" s="29">
        <v>321</v>
      </c>
      <c r="E51" s="8"/>
      <c r="F51" s="8"/>
      <c r="G51" s="75">
        <f>+G52+G53</f>
        <v>17203.440000000002</v>
      </c>
      <c r="H51" s="5"/>
      <c r="I51" s="67"/>
      <c r="J51" s="181">
        <f>+J52+J53+J54</f>
        <v>23584.89</v>
      </c>
      <c r="K51" s="212">
        <f t="shared" si="3"/>
        <v>1.3709403468143579</v>
      </c>
      <c r="L51" s="212"/>
    </row>
    <row r="52" spans="2:14" s="80" customFormat="1" x14ac:dyDescent="0.25">
      <c r="B52" s="8"/>
      <c r="C52" s="29"/>
      <c r="D52" s="29"/>
      <c r="E52" s="8">
        <v>3211</v>
      </c>
      <c r="F52" s="35" t="s">
        <v>24</v>
      </c>
      <c r="G52" s="208">
        <v>1646</v>
      </c>
      <c r="H52" s="78"/>
      <c r="I52" s="79"/>
      <c r="J52" s="208">
        <v>2870.1</v>
      </c>
      <c r="K52" s="212">
        <f t="shared" si="3"/>
        <v>1.7436816524908869</v>
      </c>
      <c r="L52" s="212"/>
      <c r="N52"/>
    </row>
    <row r="53" spans="2:14" s="80" customFormat="1" x14ac:dyDescent="0.25">
      <c r="B53" s="8"/>
      <c r="C53" s="29"/>
      <c r="D53" s="39"/>
      <c r="E53" s="8">
        <v>3212</v>
      </c>
      <c r="F53" s="81" t="s">
        <v>100</v>
      </c>
      <c r="G53" s="208">
        <v>15557.44</v>
      </c>
      <c r="H53" s="78"/>
      <c r="I53" s="79"/>
      <c r="J53" s="208">
        <v>20104.93</v>
      </c>
      <c r="K53" s="212">
        <f t="shared" si="3"/>
        <v>1.2923032324084167</v>
      </c>
      <c r="L53" s="212"/>
      <c r="N53"/>
    </row>
    <row r="54" spans="2:14" s="80" customFormat="1" x14ac:dyDescent="0.25">
      <c r="B54" s="8"/>
      <c r="C54" s="29"/>
      <c r="D54" s="39"/>
      <c r="E54" s="8">
        <v>3213</v>
      </c>
      <c r="F54" s="81" t="s">
        <v>214</v>
      </c>
      <c r="G54" s="208">
        <v>0</v>
      </c>
      <c r="H54" s="78"/>
      <c r="I54" s="79"/>
      <c r="J54" s="208">
        <v>609.86</v>
      </c>
      <c r="K54" s="212" t="e">
        <f t="shared" si="3"/>
        <v>#DIV/0!</v>
      </c>
      <c r="L54" s="212"/>
      <c r="N54"/>
    </row>
    <row r="55" spans="2:14" x14ac:dyDescent="0.25">
      <c r="B55" s="8"/>
      <c r="C55" s="29"/>
      <c r="D55" s="39">
        <v>322</v>
      </c>
      <c r="E55" s="8"/>
      <c r="F55" s="9"/>
      <c r="G55" s="75">
        <f>+G56+G57+G58+G59+G60+G61</f>
        <v>57578.32</v>
      </c>
      <c r="H55" s="5"/>
      <c r="I55" s="67"/>
      <c r="J55" s="181">
        <f>+J56+J57+J58+J59+J60+J61</f>
        <v>63312.58</v>
      </c>
      <c r="K55" s="212">
        <f t="shared" si="3"/>
        <v>1.0995906097989661</v>
      </c>
      <c r="L55" s="212"/>
    </row>
    <row r="56" spans="2:14" s="80" customFormat="1" x14ac:dyDescent="0.25">
      <c r="B56" s="8"/>
      <c r="C56" s="29"/>
      <c r="D56" s="39"/>
      <c r="E56" s="8">
        <v>3221</v>
      </c>
      <c r="F56" s="81" t="s">
        <v>101</v>
      </c>
      <c r="G56" s="208">
        <v>6975.03</v>
      </c>
      <c r="H56" s="78"/>
      <c r="I56" s="79"/>
      <c r="J56" s="208">
        <v>9704.58</v>
      </c>
      <c r="K56" s="212">
        <f t="shared" si="3"/>
        <v>1.3913316501864508</v>
      </c>
      <c r="L56" s="212"/>
      <c r="N56"/>
    </row>
    <row r="57" spans="2:14" s="80" customFormat="1" x14ac:dyDescent="0.25">
      <c r="B57" s="8"/>
      <c r="C57" s="29"/>
      <c r="D57" s="39"/>
      <c r="E57" s="8">
        <v>3222</v>
      </c>
      <c r="F57" s="9" t="s">
        <v>102</v>
      </c>
      <c r="G57" s="208">
        <v>38587.79</v>
      </c>
      <c r="H57" s="78"/>
      <c r="I57" s="79"/>
      <c r="J57" s="208">
        <v>41682.18</v>
      </c>
      <c r="K57" s="212">
        <f t="shared" si="3"/>
        <v>1.0801909101298623</v>
      </c>
      <c r="L57" s="212"/>
      <c r="N57"/>
    </row>
    <row r="58" spans="2:14" s="80" customFormat="1" x14ac:dyDescent="0.25">
      <c r="B58" s="8"/>
      <c r="C58" s="29"/>
      <c r="D58" s="39"/>
      <c r="E58" s="8">
        <v>3223</v>
      </c>
      <c r="F58" s="81" t="s">
        <v>103</v>
      </c>
      <c r="G58" s="208">
        <v>10680.94</v>
      </c>
      <c r="H58" s="78"/>
      <c r="I58" s="79"/>
      <c r="J58" s="208">
        <v>10669.16</v>
      </c>
      <c r="K58" s="212">
        <f t="shared" si="3"/>
        <v>0.99889710081696925</v>
      </c>
      <c r="L58" s="212"/>
      <c r="N58"/>
    </row>
    <row r="59" spans="2:14" s="80" customFormat="1" x14ac:dyDescent="0.25">
      <c r="B59" s="8"/>
      <c r="C59" s="29"/>
      <c r="D59" s="39"/>
      <c r="E59" s="8">
        <v>3224</v>
      </c>
      <c r="F59" s="81" t="s">
        <v>104</v>
      </c>
      <c r="G59" s="208">
        <v>65.31</v>
      </c>
      <c r="H59" s="78"/>
      <c r="I59" s="79"/>
      <c r="J59" s="208">
        <v>980.91</v>
      </c>
      <c r="K59" s="212">
        <f t="shared" si="3"/>
        <v>15.019292604501606</v>
      </c>
      <c r="L59" s="212"/>
      <c r="N59"/>
    </row>
    <row r="60" spans="2:14" s="80" customFormat="1" x14ac:dyDescent="0.25">
      <c r="B60" s="8"/>
      <c r="C60" s="29"/>
      <c r="D60" s="39"/>
      <c r="E60" s="8">
        <v>3225</v>
      </c>
      <c r="F60" s="81" t="s">
        <v>105</v>
      </c>
      <c r="G60" s="208">
        <v>1080.3800000000001</v>
      </c>
      <c r="H60" s="78"/>
      <c r="I60" s="79"/>
      <c r="J60" s="208">
        <v>216.75</v>
      </c>
      <c r="K60" s="212">
        <f t="shared" si="3"/>
        <v>0.20062385456968843</v>
      </c>
      <c r="L60" s="212"/>
      <c r="N60"/>
    </row>
    <row r="61" spans="2:14" s="80" customFormat="1" x14ac:dyDescent="0.25">
      <c r="B61" s="8"/>
      <c r="C61" s="29"/>
      <c r="D61" s="39"/>
      <c r="E61" s="8">
        <v>3227</v>
      </c>
      <c r="F61" s="81" t="s">
        <v>106</v>
      </c>
      <c r="G61" s="208">
        <v>188.87</v>
      </c>
      <c r="H61" s="78"/>
      <c r="I61" s="79"/>
      <c r="J61" s="208">
        <v>59</v>
      </c>
      <c r="K61" s="212">
        <f t="shared" si="3"/>
        <v>0.31238417959443004</v>
      </c>
      <c r="L61" s="212"/>
      <c r="N61"/>
    </row>
    <row r="62" spans="2:14" x14ac:dyDescent="0.25">
      <c r="B62" s="8"/>
      <c r="C62" s="29"/>
      <c r="D62" s="39">
        <v>323</v>
      </c>
      <c r="E62" s="8"/>
      <c r="F62" s="9"/>
      <c r="G62" s="75">
        <f>+G63+G64+G65+G66+G67+G68+G69+G70</f>
        <v>22255.72</v>
      </c>
      <c r="H62" s="5"/>
      <c r="I62" s="67"/>
      <c r="J62" s="181">
        <f>SUM(J63:J70)</f>
        <v>23678.68</v>
      </c>
      <c r="K62" s="212">
        <f t="shared" si="3"/>
        <v>1.0639368216350673</v>
      </c>
      <c r="L62" s="212"/>
    </row>
    <row r="63" spans="2:14" s="80" customFormat="1" x14ac:dyDescent="0.25">
      <c r="B63" s="8"/>
      <c r="C63" s="29"/>
      <c r="D63" s="39"/>
      <c r="E63" s="8">
        <v>3231</v>
      </c>
      <c r="F63" s="81" t="s">
        <v>107</v>
      </c>
      <c r="G63" s="208">
        <v>2641.5</v>
      </c>
      <c r="H63" s="78"/>
      <c r="I63" s="79"/>
      <c r="J63" s="208">
        <v>2113.69</v>
      </c>
      <c r="K63" s="212">
        <f t="shared" si="3"/>
        <v>0.80018550066250238</v>
      </c>
      <c r="L63" s="212"/>
      <c r="N63"/>
    </row>
    <row r="64" spans="2:14" s="80" customFormat="1" x14ac:dyDescent="0.25">
      <c r="B64" s="8"/>
      <c r="C64" s="29"/>
      <c r="D64" s="39"/>
      <c r="E64" s="8">
        <v>3232</v>
      </c>
      <c r="F64" s="81" t="s">
        <v>108</v>
      </c>
      <c r="G64" s="208">
        <v>2242.73</v>
      </c>
      <c r="H64" s="78"/>
      <c r="I64" s="79"/>
      <c r="J64" s="208">
        <v>3981.87</v>
      </c>
      <c r="K64" s="212">
        <f t="shared" si="3"/>
        <v>1.7754566978637643</v>
      </c>
      <c r="L64" s="212"/>
      <c r="N64"/>
    </row>
    <row r="65" spans="2:14" s="80" customFormat="1" x14ac:dyDescent="0.25">
      <c r="B65" s="8"/>
      <c r="C65" s="29"/>
      <c r="D65" s="39"/>
      <c r="E65" s="8">
        <v>3234</v>
      </c>
      <c r="F65" s="81" t="s">
        <v>109</v>
      </c>
      <c r="G65" s="208">
        <v>4316.8500000000004</v>
      </c>
      <c r="H65" s="78"/>
      <c r="I65" s="79"/>
      <c r="J65" s="208">
        <v>4379.68</v>
      </c>
      <c r="K65" s="212">
        <f t="shared" si="3"/>
        <v>1.0145545942064236</v>
      </c>
      <c r="L65" s="212"/>
      <c r="N65"/>
    </row>
    <row r="66" spans="2:14" s="80" customFormat="1" x14ac:dyDescent="0.25">
      <c r="B66" s="8"/>
      <c r="C66" s="29"/>
      <c r="D66" s="39"/>
      <c r="E66" s="8">
        <v>3235</v>
      </c>
      <c r="F66" s="81" t="s">
        <v>110</v>
      </c>
      <c r="G66" s="208">
        <v>9543.42</v>
      </c>
      <c r="H66" s="78"/>
      <c r="I66" s="79"/>
      <c r="J66" s="208">
        <v>11142.17</v>
      </c>
      <c r="K66" s="212">
        <f t="shared" si="3"/>
        <v>1.1675238017398375</v>
      </c>
      <c r="L66" s="212"/>
      <c r="N66"/>
    </row>
    <row r="67" spans="2:14" s="80" customFormat="1" x14ac:dyDescent="0.25">
      <c r="B67" s="8"/>
      <c r="C67" s="29"/>
      <c r="D67" s="39"/>
      <c r="E67" s="8">
        <v>3236</v>
      </c>
      <c r="F67" s="81" t="s">
        <v>111</v>
      </c>
      <c r="G67" s="208">
        <v>0</v>
      </c>
      <c r="H67" s="78"/>
      <c r="I67" s="79"/>
      <c r="J67" s="208">
        <v>0</v>
      </c>
      <c r="K67" s="212" t="e">
        <f t="shared" si="3"/>
        <v>#DIV/0!</v>
      </c>
      <c r="L67" s="212"/>
      <c r="N67"/>
    </row>
    <row r="68" spans="2:14" s="80" customFormat="1" x14ac:dyDescent="0.25">
      <c r="B68" s="8"/>
      <c r="C68" s="29"/>
      <c r="D68" s="39"/>
      <c r="E68" s="8">
        <v>3237</v>
      </c>
      <c r="F68" s="81" t="s">
        <v>112</v>
      </c>
      <c r="G68" s="208">
        <v>1081.1500000000001</v>
      </c>
      <c r="H68" s="78"/>
      <c r="I68" s="79"/>
      <c r="J68" s="208">
        <v>809.74</v>
      </c>
      <c r="K68" s="212">
        <f t="shared" si="3"/>
        <v>0.74896175368820228</v>
      </c>
      <c r="L68" s="212"/>
      <c r="N68"/>
    </row>
    <row r="69" spans="2:14" s="80" customFormat="1" x14ac:dyDescent="0.25">
      <c r="B69" s="8"/>
      <c r="C69" s="29"/>
      <c r="D69" s="39"/>
      <c r="E69" s="8">
        <v>3238</v>
      </c>
      <c r="F69" s="81" t="s">
        <v>113</v>
      </c>
      <c r="G69" s="208">
        <v>1837.46</v>
      </c>
      <c r="H69" s="78"/>
      <c r="I69" s="79"/>
      <c r="J69" s="208">
        <v>316.20999999999998</v>
      </c>
      <c r="K69" s="212">
        <f t="shared" si="3"/>
        <v>0.17209082102467535</v>
      </c>
      <c r="L69" s="212"/>
      <c r="N69"/>
    </row>
    <row r="70" spans="2:14" s="80" customFormat="1" x14ac:dyDescent="0.25">
      <c r="B70" s="8"/>
      <c r="C70" s="29"/>
      <c r="D70" s="39"/>
      <c r="E70" s="8">
        <v>3239</v>
      </c>
      <c r="F70" s="81" t="s">
        <v>114</v>
      </c>
      <c r="G70" s="208">
        <v>592.61</v>
      </c>
      <c r="H70" s="78"/>
      <c r="I70" s="79"/>
      <c r="J70" s="208">
        <v>935.32</v>
      </c>
      <c r="K70" s="212">
        <f t="shared" si="3"/>
        <v>1.578306137257218</v>
      </c>
      <c r="L70" s="212"/>
      <c r="N70"/>
    </row>
    <row r="71" spans="2:14" x14ac:dyDescent="0.25">
      <c r="B71" s="8"/>
      <c r="C71" s="29"/>
      <c r="D71" s="39">
        <v>329</v>
      </c>
      <c r="E71" s="8"/>
      <c r="F71" s="82"/>
      <c r="G71" s="75">
        <f>+G72+G73+G74+G75+G76</f>
        <v>4776.68</v>
      </c>
      <c r="H71" s="5"/>
      <c r="I71" s="67"/>
      <c r="J71" s="181">
        <f>SUM(J72:J76)</f>
        <v>5577.05</v>
      </c>
      <c r="K71" s="212">
        <f t="shared" si="3"/>
        <v>1.167557801653031</v>
      </c>
      <c r="L71" s="212"/>
    </row>
    <row r="72" spans="2:14" s="80" customFormat="1" ht="25.5" x14ac:dyDescent="0.25">
      <c r="B72" s="8"/>
      <c r="C72" s="29"/>
      <c r="D72" s="39"/>
      <c r="E72" s="8">
        <v>3291</v>
      </c>
      <c r="F72" s="81" t="s">
        <v>115</v>
      </c>
      <c r="G72" s="208">
        <v>909.5</v>
      </c>
      <c r="H72" s="78"/>
      <c r="I72" s="79"/>
      <c r="J72" s="208">
        <v>471.59</v>
      </c>
      <c r="K72" s="212">
        <f t="shared" si="3"/>
        <v>0.51851566794942272</v>
      </c>
      <c r="L72" s="212"/>
      <c r="N72"/>
    </row>
    <row r="73" spans="2:14" s="80" customFormat="1" x14ac:dyDescent="0.25">
      <c r="B73" s="8"/>
      <c r="C73" s="29"/>
      <c r="D73" s="39"/>
      <c r="E73" s="8">
        <v>3292</v>
      </c>
      <c r="F73" s="81" t="s">
        <v>116</v>
      </c>
      <c r="G73" s="208">
        <v>2372.13</v>
      </c>
      <c r="H73" s="78"/>
      <c r="I73" s="79"/>
      <c r="J73" s="208">
        <v>3300.27</v>
      </c>
      <c r="K73" s="212">
        <f t="shared" si="3"/>
        <v>1.3912686066952484</v>
      </c>
      <c r="L73" s="212"/>
      <c r="N73"/>
    </row>
    <row r="74" spans="2:14" s="80" customFormat="1" x14ac:dyDescent="0.25">
      <c r="B74" s="8"/>
      <c r="C74" s="29"/>
      <c r="D74" s="39"/>
      <c r="E74" s="8">
        <v>3294</v>
      </c>
      <c r="F74" s="81" t="s">
        <v>117</v>
      </c>
      <c r="G74" s="208">
        <v>55</v>
      </c>
      <c r="H74" s="78"/>
      <c r="I74" s="79"/>
      <c r="J74" s="208">
        <v>55</v>
      </c>
      <c r="K74" s="212">
        <f t="shared" si="3"/>
        <v>1</v>
      </c>
      <c r="L74" s="212"/>
      <c r="N74"/>
    </row>
    <row r="75" spans="2:14" s="80" customFormat="1" x14ac:dyDescent="0.25">
      <c r="B75" s="8"/>
      <c r="C75" s="29"/>
      <c r="D75" s="39"/>
      <c r="E75" s="8">
        <v>3295</v>
      </c>
      <c r="F75" s="81" t="s">
        <v>118</v>
      </c>
      <c r="G75" s="208">
        <v>980</v>
      </c>
      <c r="H75" s="78"/>
      <c r="I75" s="79"/>
      <c r="J75" s="208">
        <v>1332</v>
      </c>
      <c r="K75" s="212">
        <f t="shared" si="3"/>
        <v>1.3591836734693878</v>
      </c>
      <c r="L75" s="212"/>
      <c r="N75"/>
    </row>
    <row r="76" spans="2:14" s="80" customFormat="1" x14ac:dyDescent="0.25">
      <c r="B76" s="8"/>
      <c r="C76" s="29"/>
      <c r="D76" s="39"/>
      <c r="E76" s="8">
        <v>3299</v>
      </c>
      <c r="F76" s="81" t="s">
        <v>119</v>
      </c>
      <c r="G76" s="208">
        <v>460.05</v>
      </c>
      <c r="H76" s="78"/>
      <c r="I76" s="79"/>
      <c r="J76" s="208">
        <v>418.19</v>
      </c>
      <c r="K76" s="212">
        <f t="shared" si="3"/>
        <v>0.90900989022932288</v>
      </c>
      <c r="L76" s="212"/>
      <c r="N76"/>
    </row>
    <row r="77" spans="2:14" s="76" customFormat="1" ht="30" customHeight="1" x14ac:dyDescent="0.25">
      <c r="B77" s="29"/>
      <c r="C77" s="29">
        <v>34</v>
      </c>
      <c r="D77" s="39"/>
      <c r="E77" s="29"/>
      <c r="F77" s="83" t="s">
        <v>120</v>
      </c>
      <c r="G77" s="63">
        <f>+G78</f>
        <v>249.25</v>
      </c>
      <c r="H77" s="40"/>
      <c r="I77" s="63">
        <v>550</v>
      </c>
      <c r="J77" s="211">
        <f>+J78</f>
        <v>312.04000000000002</v>
      </c>
      <c r="K77" s="212">
        <f t="shared" si="3"/>
        <v>1.2519157472417253</v>
      </c>
      <c r="L77" s="212">
        <f t="shared" si="4"/>
        <v>0.5673454545454546</v>
      </c>
      <c r="N77"/>
    </row>
    <row r="78" spans="2:14" x14ac:dyDescent="0.25">
      <c r="B78" s="8"/>
      <c r="C78" s="29"/>
      <c r="D78" s="39">
        <v>343</v>
      </c>
      <c r="E78" s="8"/>
      <c r="F78" s="9"/>
      <c r="G78" s="75">
        <f>+G79</f>
        <v>249.25</v>
      </c>
      <c r="H78" s="5"/>
      <c r="I78" s="67"/>
      <c r="J78" s="181">
        <f>+J79</f>
        <v>312.04000000000002</v>
      </c>
      <c r="K78" s="212">
        <f t="shared" si="3"/>
        <v>1.2519157472417253</v>
      </c>
      <c r="L78" s="212"/>
    </row>
    <row r="79" spans="2:14" s="80" customFormat="1" x14ac:dyDescent="0.25">
      <c r="B79" s="8"/>
      <c r="C79" s="8"/>
      <c r="D79" s="39"/>
      <c r="E79" s="8">
        <v>3431</v>
      </c>
      <c r="F79" s="81" t="s">
        <v>121</v>
      </c>
      <c r="G79" s="208">
        <v>249.25</v>
      </c>
      <c r="H79" s="78"/>
      <c r="I79" s="79"/>
      <c r="J79" s="208">
        <v>312.04000000000002</v>
      </c>
      <c r="K79" s="212">
        <f t="shared" si="3"/>
        <v>1.2519157472417253</v>
      </c>
      <c r="L79" s="212"/>
      <c r="N79"/>
    </row>
    <row r="80" spans="2:14" s="76" customFormat="1" ht="30" customHeight="1" x14ac:dyDescent="0.25">
      <c r="B80" s="29"/>
      <c r="C80" s="29">
        <v>37</v>
      </c>
      <c r="D80" s="39"/>
      <c r="E80" s="29"/>
      <c r="F80" s="83"/>
      <c r="G80" s="63">
        <f>+G81</f>
        <v>0</v>
      </c>
      <c r="H80" s="40"/>
      <c r="I80" s="63">
        <v>6500</v>
      </c>
      <c r="J80" s="209">
        <f>+J82</f>
        <v>0</v>
      </c>
      <c r="K80" s="212"/>
      <c r="L80" s="212">
        <f t="shared" si="4"/>
        <v>0</v>
      </c>
      <c r="N80"/>
    </row>
    <row r="81" spans="2:14" x14ac:dyDescent="0.25">
      <c r="B81" s="8"/>
      <c r="C81" s="29"/>
      <c r="D81" s="39">
        <v>372</v>
      </c>
      <c r="E81" s="8"/>
      <c r="F81" s="9"/>
      <c r="G81" s="75">
        <f>+G82</f>
        <v>0</v>
      </c>
      <c r="H81" s="5"/>
      <c r="I81" s="67"/>
      <c r="J81" s="109"/>
      <c r="K81" s="212"/>
      <c r="L81" s="212"/>
    </row>
    <row r="82" spans="2:14" s="80" customFormat="1" x14ac:dyDescent="0.25">
      <c r="B82" s="8"/>
      <c r="C82" s="8"/>
      <c r="D82" s="39"/>
      <c r="E82" s="8">
        <v>3722</v>
      </c>
      <c r="F82" s="84" t="s">
        <v>122</v>
      </c>
      <c r="G82" s="79">
        <v>0</v>
      </c>
      <c r="H82" s="78"/>
      <c r="I82" s="79"/>
      <c r="J82" s="208">
        <v>0</v>
      </c>
      <c r="K82" s="212"/>
      <c r="L82" s="212"/>
      <c r="N82"/>
    </row>
    <row r="83" spans="2:14" s="80" customFormat="1" ht="27" customHeight="1" x14ac:dyDescent="0.25">
      <c r="B83" s="8"/>
      <c r="C83" s="29">
        <v>38</v>
      </c>
      <c r="D83" s="39"/>
      <c r="E83" s="8"/>
      <c r="F83" s="81"/>
      <c r="G83" s="79"/>
      <c r="H83" s="78"/>
      <c r="I83" s="222">
        <v>400</v>
      </c>
      <c r="J83" s="208"/>
      <c r="K83" s="212"/>
      <c r="L83" s="212"/>
      <c r="N83"/>
    </row>
    <row r="84" spans="2:14" s="80" customFormat="1" x14ac:dyDescent="0.25">
      <c r="B84" s="8"/>
      <c r="C84" s="8"/>
      <c r="D84" s="39">
        <v>381</v>
      </c>
      <c r="E84" s="8"/>
      <c r="F84" s="81"/>
      <c r="G84" s="79"/>
      <c r="H84" s="78"/>
      <c r="I84" s="79"/>
      <c r="J84" s="208"/>
      <c r="K84" s="212"/>
      <c r="L84" s="212"/>
      <c r="N84"/>
    </row>
    <row r="85" spans="2:14" s="80" customFormat="1" x14ac:dyDescent="0.25">
      <c r="B85" s="8"/>
      <c r="C85" s="8"/>
      <c r="D85" s="39"/>
      <c r="E85" s="8">
        <v>3812</v>
      </c>
      <c r="F85" s="84" t="s">
        <v>205</v>
      </c>
      <c r="G85" s="79"/>
      <c r="H85" s="78"/>
      <c r="I85" s="79"/>
      <c r="J85" s="208"/>
      <c r="K85" s="212"/>
      <c r="L85" s="212"/>
      <c r="N85"/>
    </row>
    <row r="86" spans="2:14" s="80" customFormat="1" x14ac:dyDescent="0.25">
      <c r="B86" s="85">
        <v>4</v>
      </c>
      <c r="C86" s="86"/>
      <c r="D86" s="86"/>
      <c r="E86" s="86"/>
      <c r="F86" s="53" t="s">
        <v>5</v>
      </c>
      <c r="G86" s="88">
        <f>+G87</f>
        <v>6100.28</v>
      </c>
      <c r="H86" s="87"/>
      <c r="I86" s="88">
        <f>+I87</f>
        <v>31200</v>
      </c>
      <c r="J86" s="88">
        <f>+J87</f>
        <v>8990.01</v>
      </c>
      <c r="K86" s="212">
        <f t="shared" si="3"/>
        <v>1.4737044856957386</v>
      </c>
      <c r="L86" s="212">
        <f t="shared" si="4"/>
        <v>0.28814134615384618</v>
      </c>
      <c r="N86"/>
    </row>
    <row r="87" spans="2:14" s="41" customFormat="1" ht="35.1" customHeight="1" x14ac:dyDescent="0.25">
      <c r="B87" s="7"/>
      <c r="C87" s="7">
        <v>42</v>
      </c>
      <c r="D87" s="7"/>
      <c r="E87" s="7"/>
      <c r="F87" s="27" t="s">
        <v>123</v>
      </c>
      <c r="G87" s="63">
        <f>+G88+G91</f>
        <v>6100.28</v>
      </c>
      <c r="H87" s="40"/>
      <c r="I87" s="90">
        <v>31200</v>
      </c>
      <c r="J87" s="90">
        <f>+J88+J91</f>
        <v>8990.01</v>
      </c>
      <c r="K87" s="212">
        <f t="shared" si="3"/>
        <v>1.4737044856957386</v>
      </c>
      <c r="L87" s="212">
        <f t="shared" si="4"/>
        <v>0.28814134615384618</v>
      </c>
      <c r="N87"/>
    </row>
    <row r="88" spans="2:14" x14ac:dyDescent="0.25">
      <c r="B88" s="12"/>
      <c r="C88" s="12"/>
      <c r="D88" s="29">
        <v>422</v>
      </c>
      <c r="E88" s="8"/>
      <c r="F88" s="8"/>
      <c r="G88" s="218">
        <f>+G89+G90</f>
        <v>6074.5</v>
      </c>
      <c r="H88" s="5"/>
      <c r="I88" s="91"/>
      <c r="J88" s="181">
        <f>+J89+J90</f>
        <v>8990.01</v>
      </c>
      <c r="K88" s="212"/>
      <c r="L88" s="212"/>
    </row>
    <row r="89" spans="2:14" s="80" customFormat="1" x14ac:dyDescent="0.25">
      <c r="B89" s="12"/>
      <c r="C89" s="12"/>
      <c r="D89" s="29"/>
      <c r="E89" s="8">
        <v>4221</v>
      </c>
      <c r="F89" s="92" t="s">
        <v>124</v>
      </c>
      <c r="G89" s="208">
        <v>3949.5</v>
      </c>
      <c r="H89" s="78"/>
      <c r="I89" s="93"/>
      <c r="J89" s="208">
        <v>6683.76</v>
      </c>
      <c r="K89" s="212"/>
      <c r="L89" s="212"/>
      <c r="N89"/>
    </row>
    <row r="90" spans="2:14" s="80" customFormat="1" x14ac:dyDescent="0.25">
      <c r="B90" s="12"/>
      <c r="C90" s="12"/>
      <c r="D90" s="29"/>
      <c r="E90" s="8">
        <v>4226</v>
      </c>
      <c r="F90" s="8" t="s">
        <v>125</v>
      </c>
      <c r="G90" s="208">
        <v>2125</v>
      </c>
      <c r="H90" s="78"/>
      <c r="I90" s="94"/>
      <c r="J90" s="208">
        <v>2306.25</v>
      </c>
      <c r="K90" s="212"/>
      <c r="L90" s="212"/>
      <c r="N90"/>
    </row>
    <row r="91" spans="2:14" x14ac:dyDescent="0.25">
      <c r="B91" s="12"/>
      <c r="C91" s="12"/>
      <c r="D91" s="29">
        <v>424</v>
      </c>
      <c r="E91" s="8"/>
      <c r="F91" s="8"/>
      <c r="G91" s="75">
        <f>+G92</f>
        <v>25.78</v>
      </c>
      <c r="H91" s="5"/>
      <c r="I91" s="6"/>
      <c r="J91" s="181">
        <f>+J92</f>
        <v>0</v>
      </c>
      <c r="K91" s="212">
        <f t="shared" si="3"/>
        <v>0</v>
      </c>
      <c r="L91" s="212"/>
    </row>
    <row r="92" spans="2:14" s="80" customFormat="1" x14ac:dyDescent="0.25">
      <c r="B92" s="12"/>
      <c r="C92" s="12"/>
      <c r="D92" s="8"/>
      <c r="E92" s="8">
        <v>4241</v>
      </c>
      <c r="F92" s="95" t="s">
        <v>126</v>
      </c>
      <c r="G92" s="208">
        <v>25.78</v>
      </c>
      <c r="H92" s="78"/>
      <c r="I92" s="94"/>
      <c r="J92" s="208">
        <v>0</v>
      </c>
      <c r="K92" s="212">
        <f t="shared" si="3"/>
        <v>0</v>
      </c>
      <c r="L92" s="212"/>
      <c r="N92"/>
    </row>
    <row r="93" spans="2:14" x14ac:dyDescent="0.25">
      <c r="B93" s="12"/>
      <c r="C93" s="12"/>
      <c r="D93" s="8"/>
      <c r="E93" s="8"/>
      <c r="F93" s="8"/>
      <c r="G93" s="67"/>
      <c r="H93" s="5"/>
      <c r="I93" s="6"/>
      <c r="J93" s="34"/>
      <c r="K93" s="212"/>
      <c r="L93" s="212"/>
    </row>
    <row r="94" spans="2:14" x14ac:dyDescent="0.25">
      <c r="G94" s="161"/>
      <c r="K94" s="213"/>
      <c r="L94" s="213"/>
    </row>
  </sheetData>
  <mergeCells count="7">
    <mergeCell ref="B40:F40"/>
    <mergeCell ref="B2:L2"/>
    <mergeCell ref="B4:L4"/>
    <mergeCell ref="B6:L6"/>
    <mergeCell ref="B8:F8"/>
    <mergeCell ref="B9:F9"/>
    <mergeCell ref="B39:F39"/>
  </mergeCells>
  <pageMargins left="3.937007874015748E-2" right="3.937007874015748E-2" top="0.19685039370078741" bottom="0.19685039370078741" header="0.11811023622047244" footer="0.11811023622047244"/>
  <pageSetup paperSize="9" scale="4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workbookViewId="0">
      <selection activeCell="H12" sqref="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10" ht="18" x14ac:dyDescent="0.25">
      <c r="B1" s="20"/>
      <c r="C1" s="20"/>
      <c r="D1" s="20"/>
      <c r="E1" s="20"/>
      <c r="F1" s="3"/>
      <c r="G1" s="3"/>
      <c r="H1" s="3"/>
    </row>
    <row r="2" spans="2:10" ht="15.75" customHeight="1" x14ac:dyDescent="0.25">
      <c r="B2" s="244" t="s">
        <v>34</v>
      </c>
      <c r="C2" s="244"/>
      <c r="D2" s="244"/>
      <c r="E2" s="244"/>
      <c r="F2" s="244"/>
      <c r="G2" s="244"/>
      <c r="H2" s="244"/>
    </row>
    <row r="3" spans="2:10" ht="18" x14ac:dyDescent="0.25">
      <c r="B3" s="20"/>
      <c r="C3" s="20"/>
      <c r="D3" s="20"/>
      <c r="E3" s="20"/>
      <c r="F3" s="3"/>
      <c r="G3" s="3"/>
      <c r="H3" s="3"/>
    </row>
    <row r="4" spans="2:10" ht="31.5" customHeight="1" x14ac:dyDescent="0.25">
      <c r="B4" s="47" t="s">
        <v>6</v>
      </c>
      <c r="C4" s="47" t="s">
        <v>191</v>
      </c>
      <c r="D4" s="47" t="s">
        <v>192</v>
      </c>
      <c r="E4" s="47" t="s">
        <v>203</v>
      </c>
      <c r="F4" s="47" t="s">
        <v>199</v>
      </c>
      <c r="G4" s="47" t="s">
        <v>16</v>
      </c>
      <c r="H4" s="47" t="s">
        <v>46</v>
      </c>
    </row>
    <row r="5" spans="2:10" s="33" customFormat="1" ht="11.25" x14ac:dyDescent="0.2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18</v>
      </c>
      <c r="H5" s="48" t="s">
        <v>19</v>
      </c>
    </row>
    <row r="6" spans="2:10" x14ac:dyDescent="0.25">
      <c r="B6" s="7" t="s">
        <v>33</v>
      </c>
      <c r="C6" s="75">
        <f t="shared" ref="C6:D6" si="0">+C7+C9+C13+C18</f>
        <v>579365.06999999983</v>
      </c>
      <c r="D6" s="75">
        <f t="shared" si="0"/>
        <v>0</v>
      </c>
      <c r="E6" s="75">
        <f>+E7+E9+E13+E18</f>
        <v>1250885</v>
      </c>
      <c r="F6" s="75">
        <f>+F7+F9+F13+F18+F11</f>
        <v>650542.97</v>
      </c>
      <c r="G6" s="195">
        <f>+F6/C6</f>
        <v>1.1228550074653278</v>
      </c>
      <c r="H6" s="195">
        <f>+F6/E6</f>
        <v>0.52006616915224024</v>
      </c>
    </row>
    <row r="7" spans="2:10" s="97" customFormat="1" x14ac:dyDescent="0.25">
      <c r="B7" s="7">
        <v>1</v>
      </c>
      <c r="C7" s="96">
        <f t="shared" ref="C7:D7" si="1">+C8</f>
        <v>86205.7</v>
      </c>
      <c r="D7" s="96">
        <f t="shared" si="1"/>
        <v>0</v>
      </c>
      <c r="E7" s="96">
        <f>+E8</f>
        <v>211685</v>
      </c>
      <c r="F7" s="96">
        <f>+F8</f>
        <v>90627.96</v>
      </c>
      <c r="G7" s="195">
        <f t="shared" ref="G7:G38" si="2">+F7/C7</f>
        <v>1.0512989280291212</v>
      </c>
      <c r="H7" s="195">
        <f t="shared" ref="H7:H38" si="3">+F7/E7</f>
        <v>0.42812650872759056</v>
      </c>
      <c r="J7"/>
    </row>
    <row r="8" spans="2:10" s="100" customFormat="1" x14ac:dyDescent="0.25">
      <c r="B8" s="14" t="s">
        <v>30</v>
      </c>
      <c r="C8" s="200">
        <v>86205.7</v>
      </c>
      <c r="D8" s="98"/>
      <c r="E8" s="99">
        <v>211685</v>
      </c>
      <c r="F8" s="200">
        <v>90627.96</v>
      </c>
      <c r="G8" s="195">
        <f t="shared" si="2"/>
        <v>1.0512989280291212</v>
      </c>
      <c r="H8" s="195">
        <f t="shared" si="3"/>
        <v>0.42812650872759056</v>
      </c>
      <c r="J8"/>
    </row>
    <row r="9" spans="2:10" s="97" customFormat="1" x14ac:dyDescent="0.25">
      <c r="B9" s="7">
        <v>3</v>
      </c>
      <c r="C9" s="96">
        <f t="shared" ref="C9:D9" si="4">+C10</f>
        <v>23213.040000000001</v>
      </c>
      <c r="D9" s="96">
        <f t="shared" si="4"/>
        <v>0</v>
      </c>
      <c r="E9" s="96">
        <f>+E10</f>
        <v>5000</v>
      </c>
      <c r="F9" s="96">
        <f>+F10</f>
        <v>3745.4</v>
      </c>
      <c r="G9" s="195">
        <f t="shared" si="2"/>
        <v>0.16134896592604847</v>
      </c>
      <c r="H9" s="195">
        <f t="shared" si="3"/>
        <v>0.74907999999999997</v>
      </c>
      <c r="J9"/>
    </row>
    <row r="10" spans="2:10" s="100" customFormat="1" x14ac:dyDescent="0.25">
      <c r="B10" s="101" t="s">
        <v>25</v>
      </c>
      <c r="C10" s="200">
        <v>23213.040000000001</v>
      </c>
      <c r="D10" s="98"/>
      <c r="E10" s="99">
        <v>5000</v>
      </c>
      <c r="F10" s="200">
        <v>3745.4</v>
      </c>
      <c r="G10" s="195">
        <f t="shared" si="2"/>
        <v>0.16134896592604847</v>
      </c>
      <c r="H10" s="195">
        <f t="shared" si="3"/>
        <v>0.74907999999999997</v>
      </c>
      <c r="J10"/>
    </row>
    <row r="11" spans="2:10" s="100" customFormat="1" x14ac:dyDescent="0.25">
      <c r="B11" s="223">
        <v>4</v>
      </c>
      <c r="C11" s="224"/>
      <c r="D11" s="225">
        <f>+D12</f>
        <v>0</v>
      </c>
      <c r="E11" s="96">
        <f>+E12</f>
        <v>35000</v>
      </c>
      <c r="F11" s="224">
        <f>+F12</f>
        <v>21599.58</v>
      </c>
      <c r="G11" s="195"/>
      <c r="H11" s="195">
        <f>+F11/E11</f>
        <v>0.6171308571428572</v>
      </c>
      <c r="J11"/>
    </row>
    <row r="12" spans="2:10" s="100" customFormat="1" x14ac:dyDescent="0.25">
      <c r="B12" s="101" t="s">
        <v>206</v>
      </c>
      <c r="C12" s="200"/>
      <c r="D12" s="98"/>
      <c r="E12" s="99">
        <v>35000</v>
      </c>
      <c r="F12" s="200">
        <v>21599.58</v>
      </c>
      <c r="G12" s="195"/>
      <c r="H12" s="195">
        <f>+F12/E12</f>
        <v>0.6171308571428572</v>
      </c>
      <c r="J12"/>
    </row>
    <row r="13" spans="2:10" s="97" customFormat="1" x14ac:dyDescent="0.25">
      <c r="B13" s="7">
        <v>5</v>
      </c>
      <c r="C13" s="96">
        <f t="shared" ref="C13:D13" si="5">+C14+C15+C16+C17</f>
        <v>467456.88999999996</v>
      </c>
      <c r="D13" s="96">
        <f t="shared" si="5"/>
        <v>0</v>
      </c>
      <c r="E13" s="96">
        <f>+E14+E15+E16+E17</f>
        <v>1031000</v>
      </c>
      <c r="F13" s="96">
        <f>+F14+F15+F16+F17</f>
        <v>531708.94000000006</v>
      </c>
      <c r="G13" s="195">
        <f t="shared" si="2"/>
        <v>1.1374502149278409</v>
      </c>
      <c r="H13" s="195">
        <f t="shared" si="3"/>
        <v>0.51572157129000973</v>
      </c>
      <c r="J13"/>
    </row>
    <row r="14" spans="2:10" s="100" customFormat="1" x14ac:dyDescent="0.25">
      <c r="B14" s="9" t="s">
        <v>127</v>
      </c>
      <c r="C14" s="200">
        <v>414014.48</v>
      </c>
      <c r="D14" s="98"/>
      <c r="E14" s="99">
        <v>867000</v>
      </c>
      <c r="F14" s="200">
        <v>433971.87</v>
      </c>
      <c r="G14" s="195">
        <f t="shared" si="2"/>
        <v>1.0482045700430576</v>
      </c>
      <c r="H14" s="195">
        <f t="shared" si="3"/>
        <v>0.50054425605536335</v>
      </c>
      <c r="J14"/>
    </row>
    <row r="15" spans="2:10" s="100" customFormat="1" ht="25.5" x14ac:dyDescent="0.25">
      <c r="B15" s="14" t="s">
        <v>128</v>
      </c>
      <c r="C15" s="200">
        <v>34451.120000000003</v>
      </c>
      <c r="D15" s="98"/>
      <c r="E15" s="99">
        <v>81000</v>
      </c>
      <c r="F15" s="200">
        <v>41908.9</v>
      </c>
      <c r="G15" s="195">
        <f t="shared" si="2"/>
        <v>1.2164742394441748</v>
      </c>
      <c r="H15" s="195">
        <f t="shared" si="3"/>
        <v>0.51739382716049387</v>
      </c>
      <c r="J15"/>
    </row>
    <row r="16" spans="2:10" s="100" customFormat="1" x14ac:dyDescent="0.25">
      <c r="B16" s="9" t="s">
        <v>129</v>
      </c>
      <c r="C16" s="200">
        <v>18869.18</v>
      </c>
      <c r="D16" s="98"/>
      <c r="E16" s="99">
        <v>61000</v>
      </c>
      <c r="F16" s="200">
        <v>37754.410000000003</v>
      </c>
      <c r="G16" s="195">
        <f t="shared" si="2"/>
        <v>2.0008505934015153</v>
      </c>
      <c r="H16" s="195">
        <f t="shared" si="3"/>
        <v>0.61892475409836067</v>
      </c>
      <c r="J16"/>
    </row>
    <row r="17" spans="2:10" s="100" customFormat="1" x14ac:dyDescent="0.25">
      <c r="B17" s="9" t="s">
        <v>130</v>
      </c>
      <c r="C17" s="200">
        <v>122.11</v>
      </c>
      <c r="D17" s="98"/>
      <c r="E17" s="99">
        <v>22000</v>
      </c>
      <c r="F17" s="200">
        <v>18073.759999999998</v>
      </c>
      <c r="G17" s="195">
        <f t="shared" si="2"/>
        <v>148.01212021947424</v>
      </c>
      <c r="H17" s="195">
        <f t="shared" si="3"/>
        <v>0.82153454545454541</v>
      </c>
      <c r="J17"/>
    </row>
    <row r="18" spans="2:10" s="97" customFormat="1" x14ac:dyDescent="0.25">
      <c r="B18" s="102">
        <v>6</v>
      </c>
      <c r="C18" s="96">
        <f t="shared" ref="C18:D18" si="6">+C19</f>
        <v>2489.44</v>
      </c>
      <c r="D18" s="96">
        <f t="shared" si="6"/>
        <v>0</v>
      </c>
      <c r="E18" s="96">
        <f>+E19</f>
        <v>3200</v>
      </c>
      <c r="F18" s="96">
        <f>+F19</f>
        <v>2861.09</v>
      </c>
      <c r="G18" s="195">
        <f t="shared" si="2"/>
        <v>1.149290603509223</v>
      </c>
      <c r="H18" s="195">
        <f t="shared" si="3"/>
        <v>0.89409062500000003</v>
      </c>
      <c r="J18"/>
    </row>
    <row r="19" spans="2:10" s="100" customFormat="1" x14ac:dyDescent="0.25">
      <c r="B19" s="14" t="s">
        <v>131</v>
      </c>
      <c r="C19" s="200">
        <v>2489.44</v>
      </c>
      <c r="D19" s="98"/>
      <c r="E19" s="99">
        <v>3200</v>
      </c>
      <c r="F19" s="200">
        <v>2861.09</v>
      </c>
      <c r="G19" s="195">
        <f t="shared" si="2"/>
        <v>1.149290603509223</v>
      </c>
      <c r="H19" s="195">
        <f t="shared" si="3"/>
        <v>0.89409062500000003</v>
      </c>
      <c r="J19"/>
    </row>
    <row r="20" spans="2:10" s="97" customFormat="1" x14ac:dyDescent="0.25">
      <c r="B20" s="7">
        <v>8</v>
      </c>
      <c r="C20" s="96">
        <f t="shared" ref="C20:D20" si="7">+C21</f>
        <v>0</v>
      </c>
      <c r="D20" s="96">
        <f t="shared" si="7"/>
        <v>0</v>
      </c>
      <c r="E20" s="96">
        <f>+E21</f>
        <v>0</v>
      </c>
      <c r="F20" s="198">
        <v>0</v>
      </c>
      <c r="G20" s="195"/>
      <c r="H20" s="195"/>
      <c r="J20"/>
    </row>
    <row r="21" spans="2:10" s="100" customFormat="1" x14ac:dyDescent="0.25">
      <c r="B21" s="9" t="s">
        <v>132</v>
      </c>
      <c r="C21" s="67">
        <v>0</v>
      </c>
      <c r="D21" s="98"/>
      <c r="E21" s="99">
        <v>0</v>
      </c>
      <c r="F21" s="199">
        <v>0</v>
      </c>
      <c r="G21" s="195"/>
      <c r="H21" s="195"/>
      <c r="J21"/>
    </row>
    <row r="22" spans="2:10" ht="30.75" customHeight="1" x14ac:dyDescent="0.25">
      <c r="B22" s="9"/>
      <c r="C22" s="75"/>
      <c r="D22" s="5"/>
      <c r="E22" s="67"/>
      <c r="F22" s="34"/>
      <c r="G22" s="195"/>
      <c r="H22" s="195"/>
    </row>
    <row r="23" spans="2:10" ht="15.75" customHeight="1" x14ac:dyDescent="0.25">
      <c r="B23" s="7" t="s">
        <v>32</v>
      </c>
      <c r="C23" s="75">
        <f t="shared" ref="C23:D23" si="8">+C24+C26+C30+C35+C37</f>
        <v>578525.67000000004</v>
      </c>
      <c r="D23" s="75">
        <f t="shared" si="8"/>
        <v>0</v>
      </c>
      <c r="E23" s="75">
        <f>+E24+E26+E30+E35+E37+E28</f>
        <v>1295885</v>
      </c>
      <c r="F23" s="75">
        <f>+F24+F26+F30+F35+F37+F28</f>
        <v>724026.92999999993</v>
      </c>
      <c r="G23" s="195">
        <f t="shared" si="2"/>
        <v>1.2515035503956116</v>
      </c>
      <c r="H23" s="195">
        <f t="shared" si="3"/>
        <v>0.55871233172696644</v>
      </c>
    </row>
    <row r="24" spans="2:10" ht="15.75" customHeight="1" x14ac:dyDescent="0.25">
      <c r="B24" s="7">
        <v>1</v>
      </c>
      <c r="C24" s="96">
        <f t="shared" ref="C24:D24" si="9">+C25</f>
        <v>86377.99</v>
      </c>
      <c r="D24" s="96">
        <f t="shared" si="9"/>
        <v>0</v>
      </c>
      <c r="E24" s="96">
        <f>+E25</f>
        <v>211685</v>
      </c>
      <c r="F24" s="96">
        <f>+F25</f>
        <v>99681.25</v>
      </c>
      <c r="G24" s="195">
        <f t="shared" si="2"/>
        <v>1.1540121505489997</v>
      </c>
      <c r="H24" s="195">
        <f t="shared" si="3"/>
        <v>0.47089425325365519</v>
      </c>
    </row>
    <row r="25" spans="2:10" x14ac:dyDescent="0.25">
      <c r="B25" s="14" t="s">
        <v>30</v>
      </c>
      <c r="C25" s="109">
        <v>86377.99</v>
      </c>
      <c r="D25" s="5"/>
      <c r="E25" s="99">
        <v>211685</v>
      </c>
      <c r="F25" s="109">
        <v>99681.25</v>
      </c>
      <c r="G25" s="195">
        <f t="shared" si="2"/>
        <v>1.1540121505489997</v>
      </c>
      <c r="H25" s="195">
        <f t="shared" si="3"/>
        <v>0.47089425325365519</v>
      </c>
    </row>
    <row r="26" spans="2:10" x14ac:dyDescent="0.25">
      <c r="B26" s="7">
        <v>3</v>
      </c>
      <c r="C26" s="96">
        <f t="shared" ref="C26:D26" si="10">+C27</f>
        <v>18636.73</v>
      </c>
      <c r="D26" s="96">
        <f t="shared" si="10"/>
        <v>0</v>
      </c>
      <c r="E26" s="96">
        <f>+E27</f>
        <v>5000</v>
      </c>
      <c r="F26" s="96">
        <f>+F27</f>
        <v>3706.98</v>
      </c>
      <c r="G26" s="195">
        <f t="shared" si="2"/>
        <v>0.19890721172652071</v>
      </c>
      <c r="H26" s="195">
        <f t="shared" si="3"/>
        <v>0.74139600000000005</v>
      </c>
    </row>
    <row r="27" spans="2:10" x14ac:dyDescent="0.25">
      <c r="B27" s="101" t="s">
        <v>25</v>
      </c>
      <c r="C27" s="109">
        <v>18636.73</v>
      </c>
      <c r="D27" s="5"/>
      <c r="E27" s="99">
        <v>5000</v>
      </c>
      <c r="F27" s="109">
        <v>3706.98</v>
      </c>
      <c r="G27" s="195">
        <f t="shared" si="2"/>
        <v>0.19890721172652071</v>
      </c>
      <c r="H27" s="195">
        <f t="shared" si="3"/>
        <v>0.74139600000000005</v>
      </c>
    </row>
    <row r="28" spans="2:10" x14ac:dyDescent="0.25">
      <c r="B28" s="223">
        <v>4</v>
      </c>
      <c r="C28" s="181">
        <f>+C29</f>
        <v>0</v>
      </c>
      <c r="D28" s="75">
        <f>+D29</f>
        <v>0</v>
      </c>
      <c r="E28" s="96">
        <f>+E29</f>
        <v>35000</v>
      </c>
      <c r="F28" s="181">
        <f>+F29</f>
        <v>19443.93</v>
      </c>
      <c r="G28" s="195"/>
      <c r="H28" s="195">
        <f t="shared" ref="H28:H29" si="11">+F28/E28</f>
        <v>0.55554085714285717</v>
      </c>
    </row>
    <row r="29" spans="2:10" x14ac:dyDescent="0.25">
      <c r="B29" s="101" t="s">
        <v>206</v>
      </c>
      <c r="C29" s="109"/>
      <c r="D29" s="5"/>
      <c r="E29" s="99">
        <v>35000</v>
      </c>
      <c r="F29" s="109">
        <v>19443.93</v>
      </c>
      <c r="G29" s="195"/>
      <c r="H29" s="195">
        <f t="shared" si="11"/>
        <v>0.55554085714285717</v>
      </c>
    </row>
    <row r="30" spans="2:10" x14ac:dyDescent="0.25">
      <c r="B30" s="7">
        <v>5</v>
      </c>
      <c r="C30" s="96">
        <f t="shared" ref="C30:D30" si="12">+C31+C32+C33+C34</f>
        <v>465656.37</v>
      </c>
      <c r="D30" s="96">
        <f t="shared" si="12"/>
        <v>0</v>
      </c>
      <c r="E30" s="96">
        <f>+E31+E32+E33+E34</f>
        <v>1031000</v>
      </c>
      <c r="F30" s="96">
        <f>+F31+F32+F33+F34</f>
        <v>599206.27999999991</v>
      </c>
      <c r="G30" s="195">
        <f t="shared" si="2"/>
        <v>1.2867992764707588</v>
      </c>
      <c r="H30" s="195">
        <f t="shared" si="3"/>
        <v>0.58118940834141597</v>
      </c>
    </row>
    <row r="31" spans="2:10" x14ac:dyDescent="0.25">
      <c r="B31" s="9" t="s">
        <v>127</v>
      </c>
      <c r="C31" s="109">
        <v>414014.48</v>
      </c>
      <c r="D31" s="5"/>
      <c r="E31" s="99">
        <v>867000</v>
      </c>
      <c r="F31" s="109">
        <v>506873.12</v>
      </c>
      <c r="G31" s="195">
        <f t="shared" si="2"/>
        <v>1.2242883872080996</v>
      </c>
      <c r="H31" s="195">
        <f t="shared" si="3"/>
        <v>0.58462874279123411</v>
      </c>
    </row>
    <row r="32" spans="2:10" ht="25.5" x14ac:dyDescent="0.25">
      <c r="B32" s="14" t="s">
        <v>128</v>
      </c>
      <c r="C32" s="109">
        <v>32228.83</v>
      </c>
      <c r="D32" s="5"/>
      <c r="E32" s="99">
        <v>81000</v>
      </c>
      <c r="F32" s="109">
        <v>39095.11</v>
      </c>
      <c r="G32" s="195">
        <f t="shared" si="2"/>
        <v>1.2130477587923607</v>
      </c>
      <c r="H32" s="195">
        <f t="shared" si="3"/>
        <v>0.48265567901234568</v>
      </c>
    </row>
    <row r="33" spans="2:8" x14ac:dyDescent="0.25">
      <c r="B33" s="9" t="s">
        <v>129</v>
      </c>
      <c r="C33" s="109">
        <v>18869.18</v>
      </c>
      <c r="D33" s="5"/>
      <c r="E33" s="99">
        <v>61000</v>
      </c>
      <c r="F33" s="109">
        <v>45152.480000000003</v>
      </c>
      <c r="G33" s="195">
        <f t="shared" si="2"/>
        <v>2.3929222149558171</v>
      </c>
      <c r="H33" s="195">
        <f t="shared" si="3"/>
        <v>0.74020459016393447</v>
      </c>
    </row>
    <row r="34" spans="2:8" x14ac:dyDescent="0.25">
      <c r="B34" s="9" t="s">
        <v>130</v>
      </c>
      <c r="C34" s="109">
        <v>543.88</v>
      </c>
      <c r="D34" s="5"/>
      <c r="E34" s="99">
        <v>22000</v>
      </c>
      <c r="F34" s="109">
        <v>8085.57</v>
      </c>
      <c r="G34" s="195">
        <f t="shared" si="2"/>
        <v>14.866459513127895</v>
      </c>
      <c r="H34" s="195">
        <f t="shared" si="3"/>
        <v>0.3675259090909091</v>
      </c>
    </row>
    <row r="35" spans="2:8" x14ac:dyDescent="0.25">
      <c r="B35" s="102">
        <v>6</v>
      </c>
      <c r="C35" s="96">
        <f t="shared" ref="C35:D35" si="13">+C36</f>
        <v>806.18</v>
      </c>
      <c r="D35" s="96">
        <f t="shared" si="13"/>
        <v>0</v>
      </c>
      <c r="E35" s="96">
        <f>+E36</f>
        <v>3200</v>
      </c>
      <c r="F35" s="96">
        <f>+F36</f>
        <v>1988.49</v>
      </c>
      <c r="G35" s="195">
        <f t="shared" si="2"/>
        <v>2.4665583368478505</v>
      </c>
      <c r="H35" s="195">
        <f t="shared" si="3"/>
        <v>0.62140312500000006</v>
      </c>
    </row>
    <row r="36" spans="2:8" x14ac:dyDescent="0.25">
      <c r="B36" s="14" t="s">
        <v>131</v>
      </c>
      <c r="C36" s="109">
        <v>806.18</v>
      </c>
      <c r="D36" s="5"/>
      <c r="E36" s="99">
        <v>3200</v>
      </c>
      <c r="F36" s="109">
        <v>1988.49</v>
      </c>
      <c r="G36" s="195">
        <f t="shared" si="2"/>
        <v>2.4665583368478505</v>
      </c>
      <c r="H36" s="195">
        <f t="shared" si="3"/>
        <v>0.62140312500000006</v>
      </c>
    </row>
    <row r="37" spans="2:8" x14ac:dyDescent="0.25">
      <c r="B37" s="7">
        <v>8</v>
      </c>
      <c r="C37" s="96">
        <f t="shared" ref="C37:D37" si="14">+C38</f>
        <v>7048.4</v>
      </c>
      <c r="D37" s="96">
        <f t="shared" si="14"/>
        <v>0</v>
      </c>
      <c r="E37" s="96">
        <f>+E38</f>
        <v>10000</v>
      </c>
      <c r="F37" s="96">
        <f>+F38</f>
        <v>0</v>
      </c>
      <c r="G37" s="195">
        <f t="shared" si="2"/>
        <v>0</v>
      </c>
      <c r="H37" s="195">
        <f t="shared" si="3"/>
        <v>0</v>
      </c>
    </row>
    <row r="38" spans="2:8" x14ac:dyDescent="0.25">
      <c r="B38" s="9" t="s">
        <v>132</v>
      </c>
      <c r="C38" s="109">
        <v>7048.4</v>
      </c>
      <c r="D38" s="34"/>
      <c r="E38" s="99">
        <v>10000</v>
      </c>
      <c r="F38" s="109">
        <v>0</v>
      </c>
      <c r="G38" s="195">
        <f t="shared" si="2"/>
        <v>0</v>
      </c>
      <c r="H38" s="195">
        <f t="shared" si="3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workbookViewId="0">
      <selection activeCell="H8" sqref="H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244" t="s">
        <v>43</v>
      </c>
      <c r="C2" s="244"/>
      <c r="D2" s="244"/>
      <c r="E2" s="244"/>
      <c r="F2" s="244"/>
      <c r="G2" s="244"/>
      <c r="H2" s="244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31.5" customHeight="1" x14ac:dyDescent="0.25">
      <c r="B4" s="47" t="s">
        <v>6</v>
      </c>
      <c r="C4" s="47" t="s">
        <v>200</v>
      </c>
      <c r="D4" s="47" t="s">
        <v>192</v>
      </c>
      <c r="E4" s="47" t="s">
        <v>203</v>
      </c>
      <c r="F4" s="47" t="s">
        <v>201</v>
      </c>
      <c r="G4" s="47" t="s">
        <v>16</v>
      </c>
      <c r="H4" s="47" t="s">
        <v>46</v>
      </c>
    </row>
    <row r="5" spans="2:8" s="33" customFormat="1" ht="11.25" x14ac:dyDescent="0.2">
      <c r="B5" s="48">
        <v>1</v>
      </c>
      <c r="C5" s="48"/>
      <c r="D5" s="48">
        <v>3</v>
      </c>
      <c r="E5" s="48">
        <v>4</v>
      </c>
      <c r="F5" s="48">
        <v>5</v>
      </c>
      <c r="G5" s="48" t="s">
        <v>18</v>
      </c>
      <c r="H5" s="48" t="s">
        <v>19</v>
      </c>
    </row>
    <row r="6" spans="2:8" ht="15.75" customHeight="1" x14ac:dyDescent="0.25">
      <c r="B6" s="7" t="s">
        <v>7</v>
      </c>
      <c r="C6" s="75">
        <f t="shared" ref="C6" si="0">+C7+C9+C12</f>
        <v>578525.66999999993</v>
      </c>
      <c r="D6" s="75"/>
      <c r="E6" s="75">
        <f>+E7+E9+E12</f>
        <v>1295885</v>
      </c>
      <c r="F6" s="75">
        <f>+F7+F9+F12</f>
        <v>724026.93</v>
      </c>
      <c r="G6" s="195">
        <f>+F6/C6</f>
        <v>1.251503550395612</v>
      </c>
      <c r="H6" s="195">
        <f>+F6/E6</f>
        <v>0.55871233172696655</v>
      </c>
    </row>
    <row r="7" spans="2:8" ht="15.75" customHeight="1" x14ac:dyDescent="0.25">
      <c r="B7" s="104" t="s">
        <v>133</v>
      </c>
      <c r="C7" s="110">
        <f t="shared" ref="C7" si="1">+C8</f>
        <v>459.57</v>
      </c>
      <c r="D7" s="110"/>
      <c r="E7" s="110">
        <f>+E8</f>
        <v>0</v>
      </c>
      <c r="F7" s="197">
        <f>+F8</f>
        <v>0</v>
      </c>
      <c r="G7" s="105">
        <v>0</v>
      </c>
      <c r="H7" s="196">
        <v>0</v>
      </c>
    </row>
    <row r="8" spans="2:8" x14ac:dyDescent="0.25">
      <c r="B8" s="12" t="s">
        <v>134</v>
      </c>
      <c r="C8" s="109">
        <v>459.57</v>
      </c>
      <c r="D8" s="5"/>
      <c r="E8" s="67">
        <v>0</v>
      </c>
      <c r="F8" s="109">
        <v>0</v>
      </c>
      <c r="G8" s="195"/>
      <c r="H8" s="195"/>
    </row>
    <row r="9" spans="2:8" x14ac:dyDescent="0.25">
      <c r="B9" s="104" t="s">
        <v>135</v>
      </c>
      <c r="C9" s="110">
        <f t="shared" ref="C9" si="2">+C11</f>
        <v>577212.1</v>
      </c>
      <c r="D9" s="110"/>
      <c r="E9" s="110">
        <f>+E11</f>
        <v>1294385</v>
      </c>
      <c r="F9" s="197">
        <f>+F11</f>
        <v>723206.93</v>
      </c>
      <c r="G9" s="196">
        <f t="shared" ref="G9:G12" si="3">+F9/C9</f>
        <v>1.2529309936503412</v>
      </c>
      <c r="H9" s="196">
        <f t="shared" ref="H9:H12" si="4">+F9/E9</f>
        <v>0.55872629086400105</v>
      </c>
    </row>
    <row r="10" spans="2:8" x14ac:dyDescent="0.25">
      <c r="B10" s="14" t="s">
        <v>136</v>
      </c>
      <c r="C10" s="103"/>
      <c r="D10" s="5"/>
      <c r="E10" s="67"/>
      <c r="F10" s="109"/>
      <c r="G10" s="195"/>
      <c r="H10" s="195"/>
    </row>
    <row r="11" spans="2:8" x14ac:dyDescent="0.25">
      <c r="B11" s="14" t="s">
        <v>137</v>
      </c>
      <c r="C11" s="109">
        <v>577212.1</v>
      </c>
      <c r="D11" s="90"/>
      <c r="E11" s="91">
        <v>1294385</v>
      </c>
      <c r="F11" s="109">
        <v>723206.93</v>
      </c>
      <c r="G11" s="195"/>
      <c r="H11" s="195"/>
    </row>
    <row r="12" spans="2:8" x14ac:dyDescent="0.25">
      <c r="B12" s="104" t="s">
        <v>138</v>
      </c>
      <c r="C12" s="111">
        <f t="shared" ref="C12" si="5">+C13</f>
        <v>854</v>
      </c>
      <c r="D12" s="111"/>
      <c r="E12" s="111">
        <f>+E13</f>
        <v>1500</v>
      </c>
      <c r="F12" s="197">
        <f>+F13</f>
        <v>820</v>
      </c>
      <c r="G12" s="196">
        <f t="shared" si="3"/>
        <v>0.96018735362997654</v>
      </c>
      <c r="H12" s="196">
        <f t="shared" si="4"/>
        <v>0.54666666666666663</v>
      </c>
    </row>
    <row r="13" spans="2:8" ht="25.5" x14ac:dyDescent="0.25">
      <c r="B13" s="101" t="s">
        <v>139</v>
      </c>
      <c r="C13" s="109">
        <v>854</v>
      </c>
      <c r="D13" s="5"/>
      <c r="E13" s="91">
        <v>1500</v>
      </c>
      <c r="F13" s="109">
        <v>820</v>
      </c>
      <c r="G13" s="195"/>
      <c r="H13" s="195"/>
    </row>
  </sheetData>
  <mergeCells count="1">
    <mergeCell ref="B2:H2"/>
  </mergeCells>
  <pageMargins left="0.7" right="0.7" top="0.75" bottom="0.75" header="0.3" footer="0.3"/>
  <pageSetup paperSize="9" scale="73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I23" sqref="I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244" t="s">
        <v>65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2:12" ht="15.75" customHeight="1" x14ac:dyDescent="0.25">
      <c r="B3" s="244" t="s">
        <v>35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257" t="s">
        <v>6</v>
      </c>
      <c r="C5" s="258"/>
      <c r="D5" s="258"/>
      <c r="E5" s="258"/>
      <c r="F5" s="259"/>
      <c r="G5" s="49" t="s">
        <v>58</v>
      </c>
      <c r="H5" s="47" t="s">
        <v>48</v>
      </c>
      <c r="I5" s="49" t="s">
        <v>47</v>
      </c>
      <c r="J5" s="49" t="s">
        <v>59</v>
      </c>
      <c r="K5" s="49" t="s">
        <v>16</v>
      </c>
      <c r="L5" s="49" t="s">
        <v>46</v>
      </c>
    </row>
    <row r="6" spans="2:12" x14ac:dyDescent="0.25">
      <c r="B6" s="257">
        <v>1</v>
      </c>
      <c r="C6" s="258"/>
      <c r="D6" s="258"/>
      <c r="E6" s="258"/>
      <c r="F6" s="259"/>
      <c r="G6" s="49">
        <v>2</v>
      </c>
      <c r="H6" s="49">
        <v>3</v>
      </c>
      <c r="I6" s="49">
        <v>4</v>
      </c>
      <c r="J6" s="49">
        <v>5</v>
      </c>
      <c r="K6" s="49" t="s">
        <v>18</v>
      </c>
      <c r="L6" s="49" t="s">
        <v>19</v>
      </c>
    </row>
    <row r="7" spans="2:12" ht="25.5" x14ac:dyDescent="0.25">
      <c r="B7" s="7">
        <v>8</v>
      </c>
      <c r="C7" s="7"/>
      <c r="D7" s="7"/>
      <c r="E7" s="7"/>
      <c r="F7" s="7" t="s">
        <v>8</v>
      </c>
      <c r="G7" s="5"/>
      <c r="H7" s="5"/>
      <c r="I7" s="5"/>
      <c r="J7" s="34"/>
      <c r="K7" s="34"/>
      <c r="L7" s="34"/>
    </row>
    <row r="8" spans="2:12" x14ac:dyDescent="0.25">
      <c r="B8" s="7"/>
      <c r="C8" s="12">
        <v>84</v>
      </c>
      <c r="D8" s="12"/>
      <c r="E8" s="12"/>
      <c r="F8" s="12" t="s">
        <v>13</v>
      </c>
      <c r="G8" s="5"/>
      <c r="H8" s="5"/>
      <c r="I8" s="5"/>
      <c r="J8" s="34"/>
      <c r="K8" s="34"/>
      <c r="L8" s="34"/>
    </row>
    <row r="9" spans="2:12" ht="51" x14ac:dyDescent="0.25">
      <c r="B9" s="8"/>
      <c r="C9" s="8"/>
      <c r="D9" s="8">
        <v>841</v>
      </c>
      <c r="E9" s="8"/>
      <c r="F9" s="35" t="s">
        <v>36</v>
      </c>
      <c r="G9" s="5"/>
      <c r="H9" s="5"/>
      <c r="I9" s="5"/>
      <c r="J9" s="34"/>
      <c r="K9" s="34"/>
      <c r="L9" s="34"/>
    </row>
    <row r="10" spans="2:12" ht="25.5" x14ac:dyDescent="0.25">
      <c r="B10" s="8"/>
      <c r="C10" s="8"/>
      <c r="D10" s="8"/>
      <c r="E10" s="8">
        <v>8413</v>
      </c>
      <c r="F10" s="35" t="s">
        <v>37</v>
      </c>
      <c r="G10" s="5"/>
      <c r="H10" s="5"/>
      <c r="I10" s="5"/>
      <c r="J10" s="34"/>
      <c r="K10" s="34"/>
      <c r="L10" s="34"/>
    </row>
    <row r="11" spans="2:12" x14ac:dyDescent="0.25">
      <c r="B11" s="8"/>
      <c r="C11" s="8"/>
      <c r="D11" s="8"/>
      <c r="E11" s="9" t="s">
        <v>22</v>
      </c>
      <c r="F11" s="14"/>
      <c r="G11" s="5"/>
      <c r="H11" s="5"/>
      <c r="I11" s="5"/>
      <c r="J11" s="34"/>
      <c r="K11" s="34"/>
      <c r="L11" s="34"/>
    </row>
    <row r="12" spans="2:12" ht="25.5" x14ac:dyDescent="0.25">
      <c r="B12" s="10">
        <v>5</v>
      </c>
      <c r="C12" s="11"/>
      <c r="D12" s="11"/>
      <c r="E12" s="11"/>
      <c r="F12" s="27" t="s">
        <v>9</v>
      </c>
      <c r="G12" s="5"/>
      <c r="H12" s="5"/>
      <c r="I12" s="5"/>
      <c r="J12" s="34"/>
      <c r="K12" s="34"/>
      <c r="L12" s="34"/>
    </row>
    <row r="13" spans="2:12" ht="25.5" x14ac:dyDescent="0.25">
      <c r="B13" s="12"/>
      <c r="C13" s="12">
        <v>54</v>
      </c>
      <c r="D13" s="12"/>
      <c r="E13" s="12"/>
      <c r="F13" s="28" t="s">
        <v>14</v>
      </c>
      <c r="G13" s="5"/>
      <c r="H13" s="5"/>
      <c r="I13" s="6"/>
      <c r="J13" s="34"/>
      <c r="K13" s="34"/>
      <c r="L13" s="34"/>
    </row>
    <row r="14" spans="2:12" ht="63.75" x14ac:dyDescent="0.25">
      <c r="B14" s="12"/>
      <c r="C14" s="12"/>
      <c r="D14" s="12">
        <v>541</v>
      </c>
      <c r="E14" s="35"/>
      <c r="F14" s="35" t="s">
        <v>38</v>
      </c>
      <c r="G14" s="5"/>
      <c r="H14" s="5"/>
      <c r="I14" s="6"/>
      <c r="J14" s="34"/>
      <c r="K14" s="34"/>
      <c r="L14" s="34"/>
    </row>
    <row r="15" spans="2:12" ht="38.25" x14ac:dyDescent="0.25">
      <c r="B15" s="12"/>
      <c r="C15" s="12"/>
      <c r="D15" s="12"/>
      <c r="E15" s="35">
        <v>5413</v>
      </c>
      <c r="F15" s="35" t="s">
        <v>39</v>
      </c>
      <c r="G15" s="5"/>
      <c r="H15" s="5"/>
      <c r="I15" s="6"/>
      <c r="J15" s="34"/>
      <c r="K15" s="34"/>
      <c r="L15" s="34"/>
    </row>
    <row r="16" spans="2:12" x14ac:dyDescent="0.25">
      <c r="B16" s="13" t="s">
        <v>15</v>
      </c>
      <c r="C16" s="11"/>
      <c r="D16" s="11"/>
      <c r="E16" s="11"/>
      <c r="F16" s="27" t="s">
        <v>22</v>
      </c>
      <c r="G16" s="5"/>
      <c r="H16" s="5"/>
      <c r="I16" s="5"/>
      <c r="J16" s="34"/>
      <c r="K16" s="34"/>
      <c r="L16" s="34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E29" sqref="E29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244" t="s">
        <v>40</v>
      </c>
      <c r="C2" s="244"/>
      <c r="D2" s="244"/>
      <c r="E2" s="244"/>
      <c r="F2" s="244"/>
      <c r="G2" s="244"/>
      <c r="H2" s="244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7" t="s">
        <v>6</v>
      </c>
      <c r="C4" s="47" t="s">
        <v>58</v>
      </c>
      <c r="D4" s="47" t="s">
        <v>48</v>
      </c>
      <c r="E4" s="47" t="s">
        <v>45</v>
      </c>
      <c r="F4" s="47" t="s">
        <v>59</v>
      </c>
      <c r="G4" s="47" t="s">
        <v>16</v>
      </c>
      <c r="H4" s="47" t="s">
        <v>46</v>
      </c>
    </row>
    <row r="5" spans="2:8" x14ac:dyDescent="0.25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18</v>
      </c>
      <c r="H5" s="47" t="s">
        <v>19</v>
      </c>
    </row>
    <row r="6" spans="2:8" x14ac:dyDescent="0.25">
      <c r="B6" s="7" t="s">
        <v>41</v>
      </c>
      <c r="C6" s="5"/>
      <c r="D6" s="5"/>
      <c r="E6" s="6"/>
      <c r="F6" s="34"/>
      <c r="G6" s="34"/>
      <c r="H6" s="34"/>
    </row>
    <row r="7" spans="2:8" x14ac:dyDescent="0.25">
      <c r="B7" s="7" t="s">
        <v>31</v>
      </c>
      <c r="C7" s="5"/>
      <c r="D7" s="5"/>
      <c r="E7" s="5"/>
      <c r="F7" s="34"/>
      <c r="G7" s="34"/>
      <c r="H7" s="34"/>
    </row>
    <row r="8" spans="2:8" x14ac:dyDescent="0.25">
      <c r="B8" s="38" t="s">
        <v>30</v>
      </c>
      <c r="C8" s="5"/>
      <c r="D8" s="5"/>
      <c r="E8" s="5"/>
      <c r="F8" s="34"/>
      <c r="G8" s="34"/>
      <c r="H8" s="34"/>
    </row>
    <row r="9" spans="2:8" x14ac:dyDescent="0.25">
      <c r="B9" s="37" t="s">
        <v>29</v>
      </c>
      <c r="C9" s="5"/>
      <c r="D9" s="5"/>
      <c r="E9" s="5"/>
      <c r="F9" s="34"/>
      <c r="G9" s="34"/>
      <c r="H9" s="34"/>
    </row>
    <row r="10" spans="2:8" x14ac:dyDescent="0.25">
      <c r="B10" s="37" t="s">
        <v>22</v>
      </c>
      <c r="C10" s="5"/>
      <c r="D10" s="5"/>
      <c r="E10" s="5"/>
      <c r="F10" s="34"/>
      <c r="G10" s="34"/>
      <c r="H10" s="34"/>
    </row>
    <row r="11" spans="2:8" x14ac:dyDescent="0.25">
      <c r="B11" s="7" t="s">
        <v>28</v>
      </c>
      <c r="C11" s="5"/>
      <c r="D11" s="5"/>
      <c r="E11" s="6"/>
      <c r="F11" s="34"/>
      <c r="G11" s="34"/>
      <c r="H11" s="34"/>
    </row>
    <row r="12" spans="2:8" x14ac:dyDescent="0.25">
      <c r="B12" s="36" t="s">
        <v>27</v>
      </c>
      <c r="C12" s="5"/>
      <c r="D12" s="5"/>
      <c r="E12" s="6"/>
      <c r="F12" s="34"/>
      <c r="G12" s="34"/>
      <c r="H12" s="34"/>
    </row>
    <row r="13" spans="2:8" x14ac:dyDescent="0.25">
      <c r="B13" s="7" t="s">
        <v>26</v>
      </c>
      <c r="C13" s="5"/>
      <c r="D13" s="5"/>
      <c r="E13" s="6"/>
      <c r="F13" s="34"/>
      <c r="G13" s="34"/>
      <c r="H13" s="34"/>
    </row>
    <row r="14" spans="2:8" x14ac:dyDescent="0.25">
      <c r="B14" s="36" t="s">
        <v>25</v>
      </c>
      <c r="C14" s="5"/>
      <c r="D14" s="5"/>
      <c r="E14" s="6"/>
      <c r="F14" s="34"/>
      <c r="G14" s="34"/>
      <c r="H14" s="34"/>
    </row>
    <row r="15" spans="2:8" x14ac:dyDescent="0.25">
      <c r="B15" s="12" t="s">
        <v>15</v>
      </c>
      <c r="C15" s="5"/>
      <c r="D15" s="5"/>
      <c r="E15" s="6"/>
      <c r="F15" s="34"/>
      <c r="G15" s="34"/>
      <c r="H15" s="34"/>
    </row>
    <row r="16" spans="2:8" x14ac:dyDescent="0.25">
      <c r="B16" s="36"/>
      <c r="C16" s="5"/>
      <c r="D16" s="5"/>
      <c r="E16" s="6"/>
      <c r="F16" s="34"/>
      <c r="G16" s="34"/>
      <c r="H16" s="34"/>
    </row>
    <row r="17" spans="2:8" ht="15.75" customHeight="1" x14ac:dyDescent="0.25">
      <c r="B17" s="7" t="s">
        <v>42</v>
      </c>
      <c r="C17" s="5"/>
      <c r="D17" s="5"/>
      <c r="E17" s="6"/>
      <c r="F17" s="34"/>
      <c r="G17" s="34"/>
      <c r="H17" s="34"/>
    </row>
    <row r="18" spans="2:8" ht="15.75" customHeight="1" x14ac:dyDescent="0.25">
      <c r="B18" s="7" t="s">
        <v>31</v>
      </c>
      <c r="C18" s="5"/>
      <c r="D18" s="5"/>
      <c r="E18" s="5"/>
      <c r="F18" s="34"/>
      <c r="G18" s="34"/>
      <c r="H18" s="34"/>
    </row>
    <row r="19" spans="2:8" x14ac:dyDescent="0.25">
      <c r="B19" s="38" t="s">
        <v>30</v>
      </c>
      <c r="C19" s="5"/>
      <c r="D19" s="5"/>
      <c r="E19" s="5"/>
      <c r="F19" s="34"/>
      <c r="G19" s="34"/>
      <c r="H19" s="34"/>
    </row>
    <row r="20" spans="2:8" x14ac:dyDescent="0.25">
      <c r="B20" s="37" t="s">
        <v>29</v>
      </c>
      <c r="C20" s="5"/>
      <c r="D20" s="5"/>
      <c r="E20" s="5"/>
      <c r="F20" s="34"/>
      <c r="G20" s="34"/>
      <c r="H20" s="34"/>
    </row>
    <row r="21" spans="2:8" x14ac:dyDescent="0.25">
      <c r="B21" s="37" t="s">
        <v>22</v>
      </c>
      <c r="C21" s="5"/>
      <c r="D21" s="5"/>
      <c r="E21" s="5"/>
      <c r="F21" s="34"/>
      <c r="G21" s="34"/>
      <c r="H21" s="34"/>
    </row>
    <row r="22" spans="2:8" x14ac:dyDescent="0.25">
      <c r="B22" s="7" t="s">
        <v>28</v>
      </c>
      <c r="C22" s="5"/>
      <c r="D22" s="5"/>
      <c r="E22" s="6"/>
      <c r="F22" s="34"/>
      <c r="G22" s="34"/>
      <c r="H22" s="34"/>
    </row>
    <row r="23" spans="2:8" x14ac:dyDescent="0.25">
      <c r="B23" s="36" t="s">
        <v>27</v>
      </c>
      <c r="C23" s="5"/>
      <c r="D23" s="5"/>
      <c r="E23" s="6"/>
      <c r="F23" s="34"/>
      <c r="G23" s="34"/>
      <c r="H23" s="34"/>
    </row>
    <row r="24" spans="2:8" x14ac:dyDescent="0.25">
      <c r="B24" s="7" t="s">
        <v>26</v>
      </c>
      <c r="C24" s="5"/>
      <c r="D24" s="5"/>
      <c r="E24" s="6"/>
      <c r="F24" s="34"/>
      <c r="G24" s="34"/>
      <c r="H24" s="34"/>
    </row>
    <row r="25" spans="2:8" x14ac:dyDescent="0.25">
      <c r="B25" s="36" t="s">
        <v>25</v>
      </c>
      <c r="C25" s="5"/>
      <c r="D25" s="5"/>
      <c r="E25" s="6"/>
      <c r="F25" s="34"/>
      <c r="G25" s="34"/>
      <c r="H25" s="34"/>
    </row>
    <row r="26" spans="2:8" x14ac:dyDescent="0.25">
      <c r="B26" s="12" t="s">
        <v>15</v>
      </c>
      <c r="C26" s="5"/>
      <c r="D26" s="5"/>
      <c r="E26" s="6"/>
      <c r="F26" s="34"/>
      <c r="G26" s="34"/>
      <c r="H26" s="34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8"/>
  <sheetViews>
    <sheetView zoomScaleNormal="100" workbookViewId="0">
      <selection activeCell="B4" sqref="B4:I4"/>
    </sheetView>
  </sheetViews>
  <sheetFormatPr defaultRowHeight="15" x14ac:dyDescent="0.25"/>
  <cols>
    <col min="2" max="2" width="7.42578125" bestFit="1" customWidth="1"/>
    <col min="3" max="3" width="7" customWidth="1"/>
    <col min="4" max="4" width="6.28515625" customWidth="1"/>
    <col min="5" max="5" width="48.5703125" customWidth="1"/>
    <col min="6" max="6" width="14.85546875" customWidth="1"/>
    <col min="7" max="7" width="25.28515625" customWidth="1"/>
    <col min="8" max="8" width="25.28515625" style="161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157"/>
      <c r="I1" s="3"/>
    </row>
    <row r="2" spans="2:9" ht="18" customHeight="1" x14ac:dyDescent="0.25">
      <c r="B2" s="244" t="s">
        <v>10</v>
      </c>
      <c r="C2" s="274"/>
      <c r="D2" s="274"/>
      <c r="E2" s="274"/>
      <c r="F2" s="274"/>
      <c r="G2" s="274"/>
      <c r="H2" s="274"/>
      <c r="I2" s="274"/>
    </row>
    <row r="3" spans="2:9" ht="18" x14ac:dyDescent="0.25">
      <c r="B3" s="2"/>
      <c r="C3" s="2"/>
      <c r="D3" s="2"/>
      <c r="E3" s="2"/>
      <c r="F3" s="2"/>
      <c r="G3" s="2"/>
      <c r="H3" s="157"/>
      <c r="I3" s="3"/>
    </row>
    <row r="4" spans="2:9" ht="15.75" x14ac:dyDescent="0.25">
      <c r="B4" s="275" t="s">
        <v>66</v>
      </c>
      <c r="C4" s="275"/>
      <c r="D4" s="275"/>
      <c r="E4" s="275"/>
      <c r="F4" s="275"/>
      <c r="G4" s="275"/>
      <c r="H4" s="275"/>
      <c r="I4" s="275"/>
    </row>
    <row r="5" spans="2:9" ht="18" x14ac:dyDescent="0.25">
      <c r="B5" s="20"/>
      <c r="C5" s="20"/>
      <c r="D5" s="20"/>
      <c r="E5" s="20"/>
      <c r="F5" s="20"/>
      <c r="G5" s="20"/>
      <c r="H5" s="157"/>
      <c r="I5" s="3"/>
    </row>
    <row r="6" spans="2:9" ht="38.25" x14ac:dyDescent="0.25">
      <c r="B6" s="257" t="s">
        <v>6</v>
      </c>
      <c r="C6" s="258"/>
      <c r="D6" s="258"/>
      <c r="E6" s="259"/>
      <c r="F6" s="47" t="s">
        <v>202</v>
      </c>
      <c r="G6" s="47" t="s">
        <v>203</v>
      </c>
      <c r="H6" s="158" t="s">
        <v>212</v>
      </c>
      <c r="I6" s="47" t="s">
        <v>46</v>
      </c>
    </row>
    <row r="7" spans="2:9" s="33" customFormat="1" ht="15.75" customHeight="1" x14ac:dyDescent="0.2">
      <c r="B7" s="254">
        <v>1</v>
      </c>
      <c r="C7" s="255"/>
      <c r="D7" s="255"/>
      <c r="E7" s="256"/>
      <c r="F7" s="48">
        <v>2</v>
      </c>
      <c r="G7" s="48">
        <v>3</v>
      </c>
      <c r="H7" s="188">
        <v>4</v>
      </c>
      <c r="I7" s="48" t="s">
        <v>44</v>
      </c>
    </row>
    <row r="8" spans="2:9" s="50" customFormat="1" ht="30" customHeight="1" x14ac:dyDescent="0.25">
      <c r="B8" s="276">
        <v>11453</v>
      </c>
      <c r="C8" s="277"/>
      <c r="D8" s="278"/>
      <c r="E8" s="193" t="s">
        <v>140</v>
      </c>
      <c r="F8" s="190"/>
      <c r="G8" s="192">
        <f>+G9+G15+G21</f>
        <v>1295885</v>
      </c>
      <c r="H8" s="192">
        <f>+H9+H15+H21</f>
        <v>724026.92999999993</v>
      </c>
      <c r="I8" s="194">
        <f>+H8/G8</f>
        <v>0.55871233172696644</v>
      </c>
    </row>
    <row r="9" spans="2:9" s="50" customFormat="1" ht="30" customHeight="1" x14ac:dyDescent="0.25">
      <c r="B9" s="283" t="s">
        <v>146</v>
      </c>
      <c r="C9" s="284"/>
      <c r="D9" s="285"/>
      <c r="E9" s="189" t="s">
        <v>147</v>
      </c>
      <c r="F9" s="190"/>
      <c r="G9" s="191">
        <f>+G10</f>
        <v>400</v>
      </c>
      <c r="H9" s="191">
        <f>+H10</f>
        <v>240</v>
      </c>
      <c r="I9" s="194">
        <f t="shared" ref="I9:I65" si="0">+H9/G9</f>
        <v>0.6</v>
      </c>
    </row>
    <row r="10" spans="2:9" s="50" customFormat="1" ht="30" customHeight="1" x14ac:dyDescent="0.25">
      <c r="B10" s="279" t="s">
        <v>148</v>
      </c>
      <c r="C10" s="280"/>
      <c r="D10" s="281"/>
      <c r="E10" s="183" t="s">
        <v>149</v>
      </c>
      <c r="F10" s="176"/>
      <c r="G10" s="186">
        <f>+G12</f>
        <v>400</v>
      </c>
      <c r="H10" s="186">
        <f>+H12</f>
        <v>240</v>
      </c>
      <c r="I10" s="194">
        <f t="shared" si="0"/>
        <v>0.6</v>
      </c>
    </row>
    <row r="11" spans="2:9" s="50" customFormat="1" ht="30" customHeight="1" x14ac:dyDescent="0.25">
      <c r="B11" s="266" t="s">
        <v>154</v>
      </c>
      <c r="C11" s="267"/>
      <c r="D11" s="268"/>
      <c r="E11" s="167" t="s">
        <v>141</v>
      </c>
      <c r="F11" s="121"/>
      <c r="G11" s="139"/>
      <c r="H11" s="139"/>
      <c r="I11" s="194"/>
    </row>
    <row r="12" spans="2:9" s="50" customFormat="1" ht="30" customHeight="1" x14ac:dyDescent="0.25">
      <c r="B12" s="266">
        <v>3</v>
      </c>
      <c r="C12" s="267"/>
      <c r="D12" s="268"/>
      <c r="E12" s="142" t="s">
        <v>3</v>
      </c>
      <c r="F12" s="121"/>
      <c r="G12" s="139">
        <f>+G13</f>
        <v>400</v>
      </c>
      <c r="H12" s="139">
        <f>+H14</f>
        <v>240</v>
      </c>
      <c r="I12" s="194">
        <f t="shared" si="0"/>
        <v>0.6</v>
      </c>
    </row>
    <row r="13" spans="2:9" s="50" customFormat="1" ht="20.100000000000001" customHeight="1" x14ac:dyDescent="0.25">
      <c r="B13" s="282">
        <v>32</v>
      </c>
      <c r="C13" s="282"/>
      <c r="D13" s="282"/>
      <c r="E13" s="130" t="s">
        <v>12</v>
      </c>
      <c r="F13" s="129"/>
      <c r="G13" s="132">
        <v>400</v>
      </c>
      <c r="H13" s="132"/>
      <c r="I13" s="194">
        <f t="shared" si="0"/>
        <v>0</v>
      </c>
    </row>
    <row r="14" spans="2:9" s="50" customFormat="1" ht="30" customHeight="1" x14ac:dyDescent="0.25">
      <c r="B14" s="184"/>
      <c r="C14" s="185"/>
      <c r="D14" s="150">
        <v>3299</v>
      </c>
      <c r="E14" s="150" t="s">
        <v>119</v>
      </c>
      <c r="F14" s="120"/>
      <c r="G14" s="120"/>
      <c r="H14" s="149">
        <v>240</v>
      </c>
      <c r="I14" s="194"/>
    </row>
    <row r="15" spans="2:9" s="50" customFormat="1" ht="30" customHeight="1" x14ac:dyDescent="0.25">
      <c r="B15" s="283" t="s">
        <v>142</v>
      </c>
      <c r="C15" s="284"/>
      <c r="D15" s="285"/>
      <c r="E15" s="189" t="s">
        <v>143</v>
      </c>
      <c r="F15" s="190"/>
      <c r="G15" s="191">
        <f>+G16</f>
        <v>1500</v>
      </c>
      <c r="H15" s="191">
        <f>+H16</f>
        <v>820</v>
      </c>
      <c r="I15" s="194">
        <f t="shared" si="0"/>
        <v>0.54666666666666663</v>
      </c>
    </row>
    <row r="16" spans="2:9" s="50" customFormat="1" ht="30" customHeight="1" x14ac:dyDescent="0.25">
      <c r="B16" s="279" t="s">
        <v>144</v>
      </c>
      <c r="C16" s="280"/>
      <c r="D16" s="281"/>
      <c r="E16" s="183" t="s">
        <v>145</v>
      </c>
      <c r="F16" s="176"/>
      <c r="G16" s="186">
        <f>+G18</f>
        <v>1500</v>
      </c>
      <c r="H16" s="186">
        <f>+H18</f>
        <v>820</v>
      </c>
      <c r="I16" s="194">
        <f t="shared" si="0"/>
        <v>0.54666666666666663</v>
      </c>
    </row>
    <row r="17" spans="2:9" s="50" customFormat="1" ht="30" customHeight="1" x14ac:dyDescent="0.25">
      <c r="B17" s="266" t="s">
        <v>154</v>
      </c>
      <c r="C17" s="267"/>
      <c r="D17" s="268"/>
      <c r="E17" s="167" t="s">
        <v>141</v>
      </c>
      <c r="F17" s="121"/>
      <c r="G17" s="139"/>
      <c r="H17" s="139"/>
      <c r="I17" s="194"/>
    </row>
    <row r="18" spans="2:9" s="50" customFormat="1" ht="30" customHeight="1" x14ac:dyDescent="0.25">
      <c r="B18" s="266">
        <v>3</v>
      </c>
      <c r="C18" s="267"/>
      <c r="D18" s="268"/>
      <c r="E18" s="142" t="s">
        <v>3</v>
      </c>
      <c r="F18" s="121"/>
      <c r="G18" s="139">
        <f>+G19</f>
        <v>1500</v>
      </c>
      <c r="H18" s="139">
        <f>+H19</f>
        <v>820</v>
      </c>
      <c r="I18" s="194">
        <f t="shared" si="0"/>
        <v>0.54666666666666663</v>
      </c>
    </row>
    <row r="19" spans="2:9" s="50" customFormat="1" ht="20.100000000000001" customHeight="1" x14ac:dyDescent="0.25">
      <c r="B19" s="282">
        <v>32</v>
      </c>
      <c r="C19" s="282"/>
      <c r="D19" s="282"/>
      <c r="E19" s="130" t="s">
        <v>12</v>
      </c>
      <c r="F19" s="129"/>
      <c r="G19" s="132">
        <v>1500</v>
      </c>
      <c r="H19" s="132">
        <f>+H20</f>
        <v>820</v>
      </c>
      <c r="I19" s="194">
        <f t="shared" si="0"/>
        <v>0.54666666666666663</v>
      </c>
    </row>
    <row r="20" spans="2:9" s="50" customFormat="1" ht="30" customHeight="1" x14ac:dyDescent="0.25">
      <c r="B20" s="184"/>
      <c r="C20" s="185"/>
      <c r="D20" s="150">
        <v>3222</v>
      </c>
      <c r="E20" s="150" t="s">
        <v>190</v>
      </c>
      <c r="F20" s="112"/>
      <c r="G20" s="187"/>
      <c r="H20" s="160">
        <v>820</v>
      </c>
      <c r="I20" s="194"/>
    </row>
    <row r="21" spans="2:9" ht="30" customHeight="1" x14ac:dyDescent="0.25">
      <c r="B21" s="283" t="s">
        <v>150</v>
      </c>
      <c r="C21" s="284"/>
      <c r="D21" s="285"/>
      <c r="E21" s="189" t="s">
        <v>151</v>
      </c>
      <c r="F21" s="190"/>
      <c r="G21" s="191">
        <f>+G22+G54+G68+G75+G80+G137+G142+G149+G175+G184+G194+G199</f>
        <v>1293985</v>
      </c>
      <c r="H21" s="191">
        <f>+H22+H54+H68+H75+H80+H137+H142+H149+H175+H184+H194+H199</f>
        <v>722966.92999999993</v>
      </c>
      <c r="I21" s="194">
        <f t="shared" si="0"/>
        <v>0.55871353222796238</v>
      </c>
    </row>
    <row r="22" spans="2:9" ht="35.1" customHeight="1" x14ac:dyDescent="0.25">
      <c r="B22" s="263" t="s">
        <v>152</v>
      </c>
      <c r="C22" s="264"/>
      <c r="D22" s="265"/>
      <c r="E22" s="171" t="s">
        <v>153</v>
      </c>
      <c r="F22" s="176"/>
      <c r="G22" s="173">
        <f>+G24+G46</f>
        <v>923500</v>
      </c>
      <c r="H22" s="173">
        <f>+H24+H46</f>
        <v>545496.54</v>
      </c>
      <c r="I22" s="194">
        <f t="shared" si="0"/>
        <v>0.59068385489983766</v>
      </c>
    </row>
    <row r="23" spans="2:9" ht="16.5" customHeight="1" x14ac:dyDescent="0.25">
      <c r="B23" s="266" t="s">
        <v>154</v>
      </c>
      <c r="C23" s="267"/>
      <c r="D23" s="268"/>
      <c r="E23" s="167" t="s">
        <v>141</v>
      </c>
      <c r="F23" s="121"/>
      <c r="G23" s="127"/>
      <c r="H23" s="123"/>
      <c r="I23" s="194"/>
    </row>
    <row r="24" spans="2:9" ht="15" customHeight="1" x14ac:dyDescent="0.25">
      <c r="B24" s="266">
        <v>3</v>
      </c>
      <c r="C24" s="267"/>
      <c r="D24" s="268"/>
      <c r="E24" s="142" t="s">
        <v>3</v>
      </c>
      <c r="F24" s="143"/>
      <c r="G24" s="144">
        <f>+G25+G43</f>
        <v>56500</v>
      </c>
      <c r="H24" s="144">
        <f>+H25+H43</f>
        <v>38623.42</v>
      </c>
      <c r="I24" s="194">
        <f t="shared" si="0"/>
        <v>0.6836003539823009</v>
      </c>
    </row>
    <row r="25" spans="2:9" ht="20.100000000000001" customHeight="1" x14ac:dyDescent="0.25">
      <c r="B25" s="260">
        <v>32</v>
      </c>
      <c r="C25" s="261"/>
      <c r="D25" s="262"/>
      <c r="E25" s="128" t="s">
        <v>12</v>
      </c>
      <c r="F25" s="133"/>
      <c r="G25" s="131">
        <v>55950</v>
      </c>
      <c r="H25" s="134">
        <f>SUM(H26:H42)</f>
        <v>38311.379999999997</v>
      </c>
      <c r="I25" s="194">
        <f t="shared" si="0"/>
        <v>0.68474316353887399</v>
      </c>
    </row>
    <row r="26" spans="2:9" ht="15" customHeight="1" x14ac:dyDescent="0.25">
      <c r="B26" s="113"/>
      <c r="C26" s="114"/>
      <c r="D26" s="150">
        <v>3211</v>
      </c>
      <c r="E26" s="150" t="s">
        <v>24</v>
      </c>
      <c r="F26" s="34"/>
      <c r="G26" s="115"/>
      <c r="H26" s="153">
        <v>394.8</v>
      </c>
      <c r="I26" s="194"/>
    </row>
    <row r="27" spans="2:9" ht="15" customHeight="1" x14ac:dyDescent="0.25">
      <c r="B27" s="113"/>
      <c r="C27" s="114"/>
      <c r="D27" s="150">
        <v>3221</v>
      </c>
      <c r="E27" s="150" t="s">
        <v>188</v>
      </c>
      <c r="F27" s="34"/>
      <c r="G27" s="115"/>
      <c r="H27" s="159">
        <v>3521.98</v>
      </c>
      <c r="I27" s="194"/>
    </row>
    <row r="28" spans="2:9" ht="15" customHeight="1" x14ac:dyDescent="0.25">
      <c r="B28" s="113"/>
      <c r="C28" s="114"/>
      <c r="D28" s="150">
        <v>3223</v>
      </c>
      <c r="E28" s="150" t="s">
        <v>103</v>
      </c>
      <c r="F28" s="34"/>
      <c r="G28" s="115"/>
      <c r="H28" s="159">
        <v>10486.74</v>
      </c>
      <c r="I28" s="194"/>
    </row>
    <row r="29" spans="2:9" ht="15" customHeight="1" x14ac:dyDescent="0.25">
      <c r="B29" s="113"/>
      <c r="C29" s="114"/>
      <c r="D29" s="150">
        <v>3224</v>
      </c>
      <c r="E29" s="150" t="s">
        <v>104</v>
      </c>
      <c r="F29" s="34"/>
      <c r="G29" s="115"/>
      <c r="H29" s="159">
        <v>980.91</v>
      </c>
      <c r="I29" s="194"/>
    </row>
    <row r="30" spans="2:9" ht="15" customHeight="1" x14ac:dyDescent="0.25">
      <c r="B30" s="113"/>
      <c r="C30" s="114"/>
      <c r="D30" s="150">
        <v>3227</v>
      </c>
      <c r="E30" s="150" t="s">
        <v>106</v>
      </c>
      <c r="F30" s="34"/>
      <c r="G30" s="115"/>
      <c r="H30" s="159">
        <v>59</v>
      </c>
      <c r="I30" s="194"/>
    </row>
    <row r="31" spans="2:9" ht="15" customHeight="1" x14ac:dyDescent="0.25">
      <c r="B31" s="113"/>
      <c r="C31" s="114"/>
      <c r="D31" s="150">
        <v>3231</v>
      </c>
      <c r="E31" s="150" t="s">
        <v>107</v>
      </c>
      <c r="F31" s="34"/>
      <c r="G31" s="115"/>
      <c r="H31" s="159">
        <v>813.69</v>
      </c>
      <c r="I31" s="194"/>
    </row>
    <row r="32" spans="2:9" ht="15" customHeight="1" x14ac:dyDescent="0.25">
      <c r="B32" s="113"/>
      <c r="C32" s="114"/>
      <c r="D32" s="150">
        <v>3232</v>
      </c>
      <c r="E32" s="150" t="s">
        <v>108</v>
      </c>
      <c r="F32" s="34"/>
      <c r="G32" s="115"/>
      <c r="H32" s="159">
        <v>3470.33</v>
      </c>
      <c r="I32" s="194"/>
    </row>
    <row r="33" spans="2:9" ht="15" customHeight="1" x14ac:dyDescent="0.25">
      <c r="B33" s="113"/>
      <c r="C33" s="114"/>
      <c r="D33" s="150">
        <v>3234</v>
      </c>
      <c r="E33" s="150" t="s">
        <v>109</v>
      </c>
      <c r="F33" s="34"/>
      <c r="G33" s="115"/>
      <c r="H33" s="159">
        <v>4379.68</v>
      </c>
      <c r="I33" s="194"/>
    </row>
    <row r="34" spans="2:9" ht="15" customHeight="1" x14ac:dyDescent="0.25">
      <c r="B34" s="113"/>
      <c r="C34" s="114"/>
      <c r="D34" s="150">
        <v>3235</v>
      </c>
      <c r="E34" s="150" t="s">
        <v>110</v>
      </c>
      <c r="F34" s="34"/>
      <c r="G34" s="115"/>
      <c r="H34" s="159">
        <v>10945.92</v>
      </c>
      <c r="I34" s="194"/>
    </row>
    <row r="35" spans="2:9" ht="15" customHeight="1" x14ac:dyDescent="0.25">
      <c r="B35" s="113"/>
      <c r="C35" s="114"/>
      <c r="D35" s="150">
        <v>3236</v>
      </c>
      <c r="E35" s="150" t="s">
        <v>111</v>
      </c>
      <c r="F35" s="34"/>
      <c r="G35" s="115"/>
      <c r="H35" s="159">
        <v>0</v>
      </c>
      <c r="I35" s="194"/>
    </row>
    <row r="36" spans="2:9" ht="15" customHeight="1" x14ac:dyDescent="0.25">
      <c r="B36" s="113"/>
      <c r="C36" s="114"/>
      <c r="D36" s="150">
        <v>3237</v>
      </c>
      <c r="E36" s="150" t="s">
        <v>112</v>
      </c>
      <c r="F36" s="34"/>
      <c r="G36" s="115"/>
      <c r="H36" s="159">
        <v>659.74</v>
      </c>
      <c r="I36" s="194"/>
    </row>
    <row r="37" spans="2:9" ht="15" customHeight="1" x14ac:dyDescent="0.25">
      <c r="B37" s="113"/>
      <c r="C37" s="114"/>
      <c r="D37" s="150">
        <v>3238</v>
      </c>
      <c r="E37" s="150" t="s">
        <v>113</v>
      </c>
      <c r="F37" s="34"/>
      <c r="G37" s="115"/>
      <c r="H37" s="159">
        <v>316.20999999999998</v>
      </c>
      <c r="I37" s="194"/>
    </row>
    <row r="38" spans="2:9" ht="15" customHeight="1" x14ac:dyDescent="0.25">
      <c r="B38" s="113"/>
      <c r="C38" s="114"/>
      <c r="D38" s="150">
        <v>3239</v>
      </c>
      <c r="E38" s="150" t="s">
        <v>114</v>
      </c>
      <c r="F38" s="34"/>
      <c r="G38" s="115"/>
      <c r="H38" s="159">
        <v>466.42</v>
      </c>
      <c r="I38" s="194"/>
    </row>
    <row r="39" spans="2:9" ht="15" customHeight="1" x14ac:dyDescent="0.25">
      <c r="B39" s="113"/>
      <c r="C39" s="114"/>
      <c r="D39" s="150">
        <v>3292</v>
      </c>
      <c r="E39" s="150" t="s">
        <v>116</v>
      </c>
      <c r="F39" s="34"/>
      <c r="G39" s="115"/>
      <c r="H39" s="159">
        <v>1696.26</v>
      </c>
      <c r="I39" s="194"/>
    </row>
    <row r="40" spans="2:9" ht="15" customHeight="1" x14ac:dyDescent="0.25">
      <c r="B40" s="113"/>
      <c r="C40" s="114"/>
      <c r="D40" s="150">
        <v>3294</v>
      </c>
      <c r="E40" s="150" t="s">
        <v>117</v>
      </c>
      <c r="F40" s="34"/>
      <c r="G40" s="115"/>
      <c r="H40" s="159">
        <v>55</v>
      </c>
      <c r="I40" s="194"/>
    </row>
    <row r="41" spans="2:9" ht="15" customHeight="1" x14ac:dyDescent="0.25">
      <c r="B41" s="113"/>
      <c r="C41" s="114"/>
      <c r="D41" s="150">
        <v>3295</v>
      </c>
      <c r="E41" s="150" t="s">
        <v>118</v>
      </c>
      <c r="F41" s="34"/>
      <c r="G41" s="115"/>
      <c r="H41" s="159">
        <v>0</v>
      </c>
      <c r="I41" s="194"/>
    </row>
    <row r="42" spans="2:9" ht="15" customHeight="1" x14ac:dyDescent="0.25">
      <c r="B42" s="113"/>
      <c r="C42" s="114"/>
      <c r="D42" s="150">
        <v>3299</v>
      </c>
      <c r="E42" s="150" t="s">
        <v>119</v>
      </c>
      <c r="F42" s="34"/>
      <c r="G42" s="115"/>
      <c r="H42" s="159">
        <v>64.7</v>
      </c>
      <c r="I42" s="194"/>
    </row>
    <row r="43" spans="2:9" ht="20.100000000000001" customHeight="1" x14ac:dyDescent="0.25">
      <c r="B43" s="135">
        <v>34</v>
      </c>
      <c r="C43" s="136"/>
      <c r="D43" s="136"/>
      <c r="E43" s="152" t="s">
        <v>120</v>
      </c>
      <c r="F43" s="133"/>
      <c r="G43" s="131">
        <v>550</v>
      </c>
      <c r="H43" s="134">
        <f>+H44</f>
        <v>312.04000000000002</v>
      </c>
      <c r="I43" s="194">
        <f t="shared" si="0"/>
        <v>0.5673454545454546</v>
      </c>
    </row>
    <row r="44" spans="2:9" ht="15" customHeight="1" x14ac:dyDescent="0.25">
      <c r="B44" s="113"/>
      <c r="C44" s="114"/>
      <c r="D44" s="150">
        <v>3431</v>
      </c>
      <c r="E44" s="150" t="s">
        <v>121</v>
      </c>
      <c r="F44" s="34"/>
      <c r="G44" s="115"/>
      <c r="H44" s="159">
        <v>312.04000000000002</v>
      </c>
      <c r="I44" s="194"/>
    </row>
    <row r="45" spans="2:9" ht="15" customHeight="1" x14ac:dyDescent="0.25">
      <c r="B45" s="266" t="s">
        <v>155</v>
      </c>
      <c r="C45" s="267"/>
      <c r="D45" s="268"/>
      <c r="E45" s="167" t="s">
        <v>156</v>
      </c>
      <c r="F45" s="124"/>
      <c r="G45" s="122"/>
      <c r="H45" s="125"/>
      <c r="I45" s="194"/>
    </row>
    <row r="46" spans="2:9" ht="15" customHeight="1" x14ac:dyDescent="0.25">
      <c r="B46" s="145">
        <v>3</v>
      </c>
      <c r="C46" s="146"/>
      <c r="D46" s="142"/>
      <c r="E46" s="142" t="s">
        <v>3</v>
      </c>
      <c r="F46" s="147"/>
      <c r="G46" s="144">
        <f>+G47+G51</f>
        <v>867000</v>
      </c>
      <c r="H46" s="148">
        <f>+H47+H51</f>
        <v>506873.12</v>
      </c>
      <c r="I46" s="194">
        <f t="shared" si="0"/>
        <v>0.58462874279123411</v>
      </c>
    </row>
    <row r="47" spans="2:9" ht="20.100000000000001" customHeight="1" x14ac:dyDescent="0.25">
      <c r="B47" s="135">
        <v>31</v>
      </c>
      <c r="C47" s="136"/>
      <c r="D47" s="137"/>
      <c r="E47" s="128" t="s">
        <v>4</v>
      </c>
      <c r="F47" s="133"/>
      <c r="G47" s="131">
        <v>835000</v>
      </c>
      <c r="H47" s="134">
        <f>+H48+H49+H50</f>
        <v>485514.52999999997</v>
      </c>
      <c r="I47" s="194">
        <f t="shared" si="0"/>
        <v>0.58145452694610777</v>
      </c>
    </row>
    <row r="48" spans="2:9" ht="15" customHeight="1" x14ac:dyDescent="0.25">
      <c r="B48" s="162"/>
      <c r="C48" s="162"/>
      <c r="D48" s="164">
        <v>3111</v>
      </c>
      <c r="E48" s="119" t="s">
        <v>23</v>
      </c>
      <c r="F48" s="34"/>
      <c r="G48" s="115"/>
      <c r="H48" s="153">
        <v>402435.44</v>
      </c>
      <c r="I48" s="194"/>
    </row>
    <row r="49" spans="2:9" ht="15" customHeight="1" x14ac:dyDescent="0.25">
      <c r="B49" s="162"/>
      <c r="C49" s="162"/>
      <c r="D49" s="164">
        <v>3121</v>
      </c>
      <c r="E49" s="119" t="s">
        <v>98</v>
      </c>
      <c r="F49" s="34"/>
      <c r="G49" s="115"/>
      <c r="H49" s="153">
        <v>16677.28</v>
      </c>
      <c r="I49" s="194"/>
    </row>
    <row r="50" spans="2:9" ht="15" customHeight="1" x14ac:dyDescent="0.25">
      <c r="B50" s="162"/>
      <c r="C50" s="162"/>
      <c r="D50" s="164">
        <v>3132</v>
      </c>
      <c r="E50" s="119" t="s">
        <v>99</v>
      </c>
      <c r="F50" s="34"/>
      <c r="G50" s="115"/>
      <c r="H50" s="153">
        <v>66401.81</v>
      </c>
      <c r="I50" s="194"/>
    </row>
    <row r="51" spans="2:9" ht="20.100000000000001" customHeight="1" x14ac:dyDescent="0.25">
      <c r="B51" s="135">
        <v>32</v>
      </c>
      <c r="C51" s="136"/>
      <c r="D51" s="137"/>
      <c r="E51" s="128" t="s">
        <v>12</v>
      </c>
      <c r="F51" s="133"/>
      <c r="G51" s="131">
        <v>32000</v>
      </c>
      <c r="H51" s="134">
        <f>+H52+H53</f>
        <v>21358.59</v>
      </c>
      <c r="I51" s="194">
        <f t="shared" si="0"/>
        <v>0.66745593749999999</v>
      </c>
    </row>
    <row r="52" spans="2:9" ht="15" customHeight="1" x14ac:dyDescent="0.25">
      <c r="B52" s="162"/>
      <c r="C52" s="162"/>
      <c r="D52" s="164">
        <v>3212</v>
      </c>
      <c r="E52" s="119" t="s">
        <v>100</v>
      </c>
      <c r="F52" s="34"/>
      <c r="G52" s="115"/>
      <c r="H52" s="153">
        <v>20026.59</v>
      </c>
      <c r="I52" s="194"/>
    </row>
    <row r="53" spans="2:9" ht="15" customHeight="1" x14ac:dyDescent="0.25">
      <c r="B53" s="162"/>
      <c r="C53" s="162"/>
      <c r="D53" s="164">
        <v>3295</v>
      </c>
      <c r="E53" s="119" t="s">
        <v>118</v>
      </c>
      <c r="F53" s="34"/>
      <c r="G53" s="115"/>
      <c r="H53" s="153">
        <v>1332</v>
      </c>
      <c r="I53" s="194"/>
    </row>
    <row r="54" spans="2:9" ht="35.1" customHeight="1" x14ac:dyDescent="0.25">
      <c r="B54" s="263" t="s">
        <v>158</v>
      </c>
      <c r="C54" s="264"/>
      <c r="D54" s="265"/>
      <c r="E54" s="175" t="s">
        <v>157</v>
      </c>
      <c r="F54" s="172"/>
      <c r="G54" s="173">
        <f>+G56+G64</f>
        <v>130285</v>
      </c>
      <c r="H54" s="173">
        <f>+H56+H64</f>
        <v>66439.679999999993</v>
      </c>
      <c r="I54" s="194">
        <f t="shared" si="0"/>
        <v>0.50995648002456151</v>
      </c>
    </row>
    <row r="55" spans="2:9" x14ac:dyDescent="0.25">
      <c r="B55" s="266" t="s">
        <v>154</v>
      </c>
      <c r="C55" s="267"/>
      <c r="D55" s="268"/>
      <c r="E55" s="167" t="s">
        <v>141</v>
      </c>
      <c r="F55" s="124"/>
      <c r="G55" s="127"/>
      <c r="H55" s="125"/>
      <c r="I55" s="194"/>
    </row>
    <row r="56" spans="2:9" x14ac:dyDescent="0.25">
      <c r="B56" s="266">
        <v>3</v>
      </c>
      <c r="C56" s="267"/>
      <c r="D56" s="268"/>
      <c r="E56" s="142" t="s">
        <v>3</v>
      </c>
      <c r="F56" s="147"/>
      <c r="G56" s="144">
        <f>+G57+G61</f>
        <v>107785</v>
      </c>
      <c r="H56" s="148">
        <f>+H57+H61</f>
        <v>53231.61</v>
      </c>
      <c r="I56" s="194">
        <f t="shared" si="0"/>
        <v>0.49386844180544603</v>
      </c>
    </row>
    <row r="57" spans="2:9" ht="20.100000000000001" customHeight="1" x14ac:dyDescent="0.25">
      <c r="B57" s="260">
        <v>31</v>
      </c>
      <c r="C57" s="261"/>
      <c r="D57" s="262"/>
      <c r="E57" s="128" t="s">
        <v>4</v>
      </c>
      <c r="F57" s="133"/>
      <c r="G57" s="131">
        <v>106410</v>
      </c>
      <c r="H57" s="134">
        <f>+H58+H59+H60</f>
        <v>52261.520000000004</v>
      </c>
      <c r="I57" s="194">
        <f t="shared" si="0"/>
        <v>0.4911335400808195</v>
      </c>
    </row>
    <row r="58" spans="2:9" ht="20.100000000000001" customHeight="1" x14ac:dyDescent="0.25">
      <c r="B58" s="165"/>
      <c r="C58" s="165"/>
      <c r="D58" s="164">
        <v>3111</v>
      </c>
      <c r="E58" s="166" t="s">
        <v>23</v>
      </c>
      <c r="F58" s="156"/>
      <c r="G58" s="89"/>
      <c r="H58" s="159">
        <v>43829.61</v>
      </c>
      <c r="I58" s="194"/>
    </row>
    <row r="59" spans="2:9" ht="20.100000000000001" customHeight="1" x14ac:dyDescent="0.25">
      <c r="B59" s="165"/>
      <c r="C59" s="165"/>
      <c r="D59" s="164">
        <v>3121</v>
      </c>
      <c r="E59" s="166" t="s">
        <v>98</v>
      </c>
      <c r="F59" s="156"/>
      <c r="G59" s="89"/>
      <c r="H59" s="159">
        <v>1200</v>
      </c>
      <c r="I59" s="194"/>
    </row>
    <row r="60" spans="2:9" ht="20.100000000000001" customHeight="1" x14ac:dyDescent="0.25">
      <c r="B60" s="165"/>
      <c r="C60" s="165"/>
      <c r="D60" s="164">
        <v>3132</v>
      </c>
      <c r="E60" s="166" t="s">
        <v>99</v>
      </c>
      <c r="F60" s="156"/>
      <c r="G60" s="89"/>
      <c r="H60" s="160">
        <v>7231.91</v>
      </c>
      <c r="I60" s="194"/>
    </row>
    <row r="61" spans="2:9" ht="20.100000000000001" customHeight="1" x14ac:dyDescent="0.25">
      <c r="B61" s="272">
        <v>32</v>
      </c>
      <c r="C61" s="272"/>
      <c r="D61" s="272"/>
      <c r="E61" s="128" t="s">
        <v>12</v>
      </c>
      <c r="F61" s="133"/>
      <c r="G61" s="131">
        <v>1375</v>
      </c>
      <c r="H61" s="134">
        <f>+H62</f>
        <v>970.09</v>
      </c>
      <c r="I61" s="194">
        <f t="shared" si="0"/>
        <v>0.70552000000000004</v>
      </c>
    </row>
    <row r="62" spans="2:9" ht="20.100000000000001" customHeight="1" x14ac:dyDescent="0.25">
      <c r="B62" s="165"/>
      <c r="C62" s="165"/>
      <c r="D62" s="150">
        <v>3221</v>
      </c>
      <c r="E62" s="119" t="s">
        <v>188</v>
      </c>
      <c r="F62" s="156"/>
      <c r="G62" s="89"/>
      <c r="H62" s="160">
        <v>970.09</v>
      </c>
      <c r="I62" s="194"/>
    </row>
    <row r="63" spans="2:9" x14ac:dyDescent="0.25">
      <c r="B63" s="273" t="s">
        <v>159</v>
      </c>
      <c r="C63" s="273"/>
      <c r="D63" s="273"/>
      <c r="E63" s="169" t="s">
        <v>160</v>
      </c>
      <c r="F63" s="140"/>
      <c r="G63" s="138"/>
      <c r="H63" s="141"/>
      <c r="I63" s="194"/>
    </row>
    <row r="64" spans="2:9" x14ac:dyDescent="0.25">
      <c r="B64" s="266">
        <v>3</v>
      </c>
      <c r="C64" s="267"/>
      <c r="D64" s="268"/>
      <c r="E64" s="142" t="s">
        <v>3</v>
      </c>
      <c r="F64" s="147"/>
      <c r="G64" s="144">
        <f>+G65</f>
        <v>22500</v>
      </c>
      <c r="H64" s="148">
        <f>+H65</f>
        <v>13208.07</v>
      </c>
      <c r="I64" s="194">
        <f t="shared" si="0"/>
        <v>0.58702533333333329</v>
      </c>
    </row>
    <row r="65" spans="2:9" ht="20.100000000000001" customHeight="1" x14ac:dyDescent="0.25">
      <c r="B65" s="163">
        <v>31</v>
      </c>
      <c r="C65" s="163"/>
      <c r="D65" s="163"/>
      <c r="E65" s="128" t="s">
        <v>4</v>
      </c>
      <c r="F65" s="133"/>
      <c r="G65" s="131">
        <v>22500</v>
      </c>
      <c r="H65" s="134">
        <f>+H66+H67</f>
        <v>13208.07</v>
      </c>
      <c r="I65" s="194">
        <f t="shared" si="0"/>
        <v>0.58702533333333329</v>
      </c>
    </row>
    <row r="66" spans="2:9" ht="20.100000000000001" customHeight="1" x14ac:dyDescent="0.25">
      <c r="B66" s="165"/>
      <c r="C66" s="165"/>
      <c r="D66" s="164">
        <v>3111</v>
      </c>
      <c r="E66" s="150" t="s">
        <v>23</v>
      </c>
      <c r="F66" s="156"/>
      <c r="G66" s="89"/>
      <c r="H66" s="160">
        <v>11337.4</v>
      </c>
      <c r="I66" s="194"/>
    </row>
    <row r="67" spans="2:9" ht="20.100000000000001" customHeight="1" x14ac:dyDescent="0.25">
      <c r="B67" s="165"/>
      <c r="C67" s="165"/>
      <c r="D67" s="164">
        <v>3132</v>
      </c>
      <c r="E67" s="150" t="s">
        <v>99</v>
      </c>
      <c r="F67" s="156"/>
      <c r="G67" s="89"/>
      <c r="H67" s="160">
        <v>1870.67</v>
      </c>
      <c r="I67" s="194"/>
    </row>
    <row r="68" spans="2:9" ht="35.1" customHeight="1" x14ac:dyDescent="0.25">
      <c r="B68" s="263" t="s">
        <v>162</v>
      </c>
      <c r="C68" s="264"/>
      <c r="D68" s="265"/>
      <c r="E68" s="171" t="s">
        <v>161</v>
      </c>
      <c r="F68" s="172"/>
      <c r="G68" s="173">
        <f>+G70</f>
        <v>14000</v>
      </c>
      <c r="H68" s="173">
        <f>+H70</f>
        <v>3027.7200000000003</v>
      </c>
      <c r="I68" s="194">
        <f t="shared" ref="I68:I70" si="1">+H68/G68</f>
        <v>0.21626571428571431</v>
      </c>
    </row>
    <row r="69" spans="2:9" x14ac:dyDescent="0.25">
      <c r="B69" s="266" t="s">
        <v>154</v>
      </c>
      <c r="C69" s="267"/>
      <c r="D69" s="268"/>
      <c r="E69" s="167" t="s">
        <v>141</v>
      </c>
      <c r="F69" s="140"/>
      <c r="G69" s="170"/>
      <c r="H69" s="141"/>
      <c r="I69" s="194"/>
    </row>
    <row r="70" spans="2:9" x14ac:dyDescent="0.25">
      <c r="B70" s="266">
        <v>3</v>
      </c>
      <c r="C70" s="267"/>
      <c r="D70" s="268"/>
      <c r="E70" s="142" t="s">
        <v>3</v>
      </c>
      <c r="F70" s="147"/>
      <c r="G70" s="144">
        <f>+G71+G74</f>
        <v>14000</v>
      </c>
      <c r="H70" s="148">
        <f>+H71</f>
        <v>3027.7200000000003</v>
      </c>
      <c r="I70" s="194">
        <f t="shared" si="1"/>
        <v>0.21626571428571431</v>
      </c>
    </row>
    <row r="71" spans="2:9" ht="20.100000000000001" customHeight="1" x14ac:dyDescent="0.25">
      <c r="B71" s="260">
        <v>31</v>
      </c>
      <c r="C71" s="261"/>
      <c r="D71" s="262"/>
      <c r="E71" s="128" t="s">
        <v>4</v>
      </c>
      <c r="F71" s="133"/>
      <c r="G71" s="131">
        <v>14000</v>
      </c>
      <c r="H71" s="134">
        <f>+H72+H73</f>
        <v>3027.7200000000003</v>
      </c>
      <c r="I71" s="194"/>
    </row>
    <row r="72" spans="2:9" ht="20.100000000000001" customHeight="1" x14ac:dyDescent="0.25">
      <c r="B72" s="165"/>
      <c r="C72" s="165"/>
      <c r="D72" s="164">
        <v>3111</v>
      </c>
      <c r="E72" s="150" t="s">
        <v>23</v>
      </c>
      <c r="F72" s="156"/>
      <c r="G72" s="89"/>
      <c r="H72" s="226">
        <v>2598.9</v>
      </c>
      <c r="I72" s="194"/>
    </row>
    <row r="73" spans="2:9" ht="20.100000000000001" customHeight="1" x14ac:dyDescent="0.25">
      <c r="B73" s="165"/>
      <c r="C73" s="165"/>
      <c r="D73" s="164">
        <v>3132</v>
      </c>
      <c r="E73" s="150" t="s">
        <v>99</v>
      </c>
      <c r="F73" s="156"/>
      <c r="G73" s="89"/>
      <c r="H73" s="226">
        <v>428.82</v>
      </c>
      <c r="I73" s="194"/>
    </row>
    <row r="74" spans="2:9" ht="35.1" customHeight="1" x14ac:dyDescent="0.25">
      <c r="B74" s="260">
        <v>32</v>
      </c>
      <c r="C74" s="261"/>
      <c r="D74" s="262"/>
      <c r="E74" s="128" t="s">
        <v>12</v>
      </c>
      <c r="F74" s="133"/>
      <c r="G74" s="131">
        <v>0</v>
      </c>
      <c r="H74" s="178">
        <v>0</v>
      </c>
      <c r="I74" s="194"/>
    </row>
    <row r="75" spans="2:9" x14ac:dyDescent="0.25">
      <c r="B75" s="263" t="s">
        <v>164</v>
      </c>
      <c r="C75" s="264"/>
      <c r="D75" s="265"/>
      <c r="E75" s="171" t="s">
        <v>163</v>
      </c>
      <c r="F75" s="172"/>
      <c r="G75" s="173">
        <f>+G77</f>
        <v>2000</v>
      </c>
      <c r="H75" s="173">
        <f>+H77</f>
        <v>471.59</v>
      </c>
      <c r="I75" s="194"/>
    </row>
    <row r="76" spans="2:9" x14ac:dyDescent="0.25">
      <c r="B76" s="266" t="s">
        <v>154</v>
      </c>
      <c r="C76" s="267"/>
      <c r="D76" s="268"/>
      <c r="E76" s="167" t="s">
        <v>141</v>
      </c>
      <c r="F76" s="124"/>
      <c r="G76" s="127"/>
      <c r="H76" s="125"/>
      <c r="I76" s="194"/>
    </row>
    <row r="77" spans="2:9" ht="20.100000000000001" customHeight="1" x14ac:dyDescent="0.25">
      <c r="B77" s="266">
        <v>3</v>
      </c>
      <c r="C77" s="267"/>
      <c r="D77" s="268"/>
      <c r="E77" s="142" t="s">
        <v>3</v>
      </c>
      <c r="F77" s="147"/>
      <c r="G77" s="144">
        <f>+G78</f>
        <v>2000</v>
      </c>
      <c r="H77" s="144">
        <f>+H78</f>
        <v>471.59</v>
      </c>
      <c r="I77" s="194">
        <f>+H78/G78</f>
        <v>0.23579499999999998</v>
      </c>
    </row>
    <row r="78" spans="2:9" ht="20.100000000000001" customHeight="1" x14ac:dyDescent="0.25">
      <c r="B78" s="260">
        <v>31</v>
      </c>
      <c r="C78" s="261"/>
      <c r="D78" s="262"/>
      <c r="E78" s="128" t="s">
        <v>4</v>
      </c>
      <c r="F78" s="133"/>
      <c r="G78" s="131">
        <v>2000</v>
      </c>
      <c r="H78" s="134">
        <f>+H79</f>
        <v>471.59</v>
      </c>
      <c r="I78" s="194"/>
    </row>
    <row r="79" spans="2:9" ht="35.1" customHeight="1" x14ac:dyDescent="0.25">
      <c r="B79" s="154"/>
      <c r="C79" s="155"/>
      <c r="D79" s="150">
        <v>3291</v>
      </c>
      <c r="E79" s="150" t="s">
        <v>189</v>
      </c>
      <c r="F79" s="156"/>
      <c r="G79" s="89"/>
      <c r="H79" s="149">
        <v>471.59</v>
      </c>
      <c r="I79" s="194"/>
    </row>
    <row r="80" spans="2:9" x14ac:dyDescent="0.25">
      <c r="B80" s="263" t="s">
        <v>166</v>
      </c>
      <c r="C80" s="264"/>
      <c r="D80" s="265"/>
      <c r="E80" s="171" t="s">
        <v>165</v>
      </c>
      <c r="F80" s="172"/>
      <c r="G80" s="173">
        <f>+G82+G87+G102+G115+G122+G132+G95</f>
        <v>67500</v>
      </c>
      <c r="H80" s="173">
        <f>+H82+H87+H102+H115+H122+H132+H95</f>
        <v>29252.940000000002</v>
      </c>
      <c r="I80" s="194">
        <f>+H80/G80</f>
        <v>0.43337688888888892</v>
      </c>
    </row>
    <row r="81" spans="2:9" x14ac:dyDescent="0.25">
      <c r="B81" s="266" t="s">
        <v>154</v>
      </c>
      <c r="C81" s="267"/>
      <c r="D81" s="268"/>
      <c r="E81" s="167" t="s">
        <v>141</v>
      </c>
      <c r="F81" s="140"/>
      <c r="G81" s="170"/>
      <c r="H81" s="141"/>
      <c r="I81" s="194"/>
    </row>
    <row r="82" spans="2:9" ht="20.100000000000001" customHeight="1" x14ac:dyDescent="0.25">
      <c r="B82" s="266">
        <v>3</v>
      </c>
      <c r="C82" s="267"/>
      <c r="D82" s="268"/>
      <c r="E82" s="142" t="s">
        <v>3</v>
      </c>
      <c r="F82" s="147"/>
      <c r="G82" s="144">
        <f>+G83</f>
        <v>2000</v>
      </c>
      <c r="H82" s="148">
        <f>+H83</f>
        <v>513.79</v>
      </c>
      <c r="I82" s="194">
        <f>+H83/G83</f>
        <v>0.25689499999999998</v>
      </c>
    </row>
    <row r="83" spans="2:9" ht="20.100000000000001" customHeight="1" x14ac:dyDescent="0.25">
      <c r="B83" s="260">
        <v>32</v>
      </c>
      <c r="C83" s="261"/>
      <c r="D83" s="262"/>
      <c r="E83" s="128" t="s">
        <v>12</v>
      </c>
      <c r="F83" s="133"/>
      <c r="G83" s="131">
        <v>2000</v>
      </c>
      <c r="H83" s="134">
        <f>+H84+H85</f>
        <v>513.79</v>
      </c>
      <c r="I83" s="194"/>
    </row>
    <row r="84" spans="2:9" ht="20.100000000000001" customHeight="1" x14ac:dyDescent="0.25">
      <c r="B84" s="219"/>
      <c r="C84" s="220"/>
      <c r="D84" s="150">
        <v>3211</v>
      </c>
      <c r="E84" s="150" t="s">
        <v>24</v>
      </c>
      <c r="F84" s="221"/>
      <c r="G84" s="63"/>
      <c r="H84" s="151">
        <v>263.79000000000002</v>
      </c>
      <c r="I84" s="194"/>
    </row>
    <row r="85" spans="2:9" x14ac:dyDescent="0.25">
      <c r="B85" s="219"/>
      <c r="C85" s="220"/>
      <c r="D85" s="150">
        <v>3231</v>
      </c>
      <c r="E85" s="150" t="s">
        <v>107</v>
      </c>
      <c r="F85" s="221"/>
      <c r="G85" s="63"/>
      <c r="H85" s="151">
        <v>250</v>
      </c>
      <c r="I85" s="194"/>
    </row>
    <row r="86" spans="2:9" x14ac:dyDescent="0.25">
      <c r="B86" s="266" t="s">
        <v>167</v>
      </c>
      <c r="C86" s="267"/>
      <c r="D86" s="268"/>
      <c r="E86" s="167" t="s">
        <v>168</v>
      </c>
      <c r="F86" s="140"/>
      <c r="G86" s="170"/>
      <c r="H86" s="141"/>
      <c r="I86" s="194"/>
    </row>
    <row r="87" spans="2:9" ht="20.100000000000001" customHeight="1" x14ac:dyDescent="0.25">
      <c r="B87" s="266">
        <v>3</v>
      </c>
      <c r="C87" s="267"/>
      <c r="D87" s="268"/>
      <c r="E87" s="142" t="s">
        <v>3</v>
      </c>
      <c r="F87" s="147"/>
      <c r="G87" s="144">
        <f>+G88</f>
        <v>5000</v>
      </c>
      <c r="H87" s="144">
        <f>+H88</f>
        <v>3706.98</v>
      </c>
      <c r="I87" s="194">
        <f>+H88/G88</f>
        <v>0.74139600000000005</v>
      </c>
    </row>
    <row r="88" spans="2:9" ht="20.100000000000001" customHeight="1" x14ac:dyDescent="0.25">
      <c r="B88" s="260">
        <v>32</v>
      </c>
      <c r="C88" s="261"/>
      <c r="D88" s="262"/>
      <c r="E88" s="128" t="s">
        <v>12</v>
      </c>
      <c r="F88" s="133"/>
      <c r="G88" s="131">
        <v>5000</v>
      </c>
      <c r="H88" s="134">
        <f>+H90+H91+H92+H93+H89</f>
        <v>3706.98</v>
      </c>
      <c r="I88" s="194"/>
    </row>
    <row r="89" spans="2:9" ht="20.100000000000001" customHeight="1" x14ac:dyDescent="0.25">
      <c r="B89" s="219"/>
      <c r="C89" s="220"/>
      <c r="D89" s="150">
        <v>3211</v>
      </c>
      <c r="E89" s="150" t="s">
        <v>24</v>
      </c>
      <c r="F89" s="221"/>
      <c r="G89" s="63"/>
      <c r="H89" s="151">
        <v>1260</v>
      </c>
      <c r="I89" s="194"/>
    </row>
    <row r="90" spans="2:9" ht="20.100000000000001" customHeight="1" x14ac:dyDescent="0.25">
      <c r="B90" s="154"/>
      <c r="C90" s="155"/>
      <c r="D90" s="150">
        <v>3221</v>
      </c>
      <c r="E90" s="150" t="s">
        <v>188</v>
      </c>
      <c r="F90" s="156"/>
      <c r="G90" s="89"/>
      <c r="H90" s="151">
        <v>2104.1999999999998</v>
      </c>
      <c r="I90" s="194"/>
    </row>
    <row r="91" spans="2:9" ht="20.100000000000001" customHeight="1" x14ac:dyDescent="0.25">
      <c r="B91" s="154"/>
      <c r="C91" s="155"/>
      <c r="D91" s="150">
        <v>3222</v>
      </c>
      <c r="E91" s="150" t="s">
        <v>190</v>
      </c>
      <c r="F91" s="156"/>
      <c r="G91" s="89"/>
      <c r="H91" s="151">
        <v>0</v>
      </c>
      <c r="I91" s="194"/>
    </row>
    <row r="92" spans="2:9" ht="20.100000000000001" customHeight="1" x14ac:dyDescent="0.25">
      <c r="B92" s="154"/>
      <c r="C92" s="155"/>
      <c r="D92" s="150">
        <v>3225</v>
      </c>
      <c r="E92" s="150" t="s">
        <v>105</v>
      </c>
      <c r="F92" s="156"/>
      <c r="G92" s="89"/>
      <c r="H92" s="151">
        <v>216.75</v>
      </c>
      <c r="I92" s="194"/>
    </row>
    <row r="93" spans="2:9" ht="20.100000000000001" customHeight="1" x14ac:dyDescent="0.25">
      <c r="B93" s="154"/>
      <c r="C93" s="155"/>
      <c r="D93" s="150" t="s">
        <v>195</v>
      </c>
      <c r="E93" s="150" t="s">
        <v>107</v>
      </c>
      <c r="F93" s="156"/>
      <c r="G93" s="89"/>
      <c r="H93" s="151">
        <v>126.03</v>
      </c>
      <c r="I93" s="194"/>
    </row>
    <row r="94" spans="2:9" ht="20.100000000000001" customHeight="1" x14ac:dyDescent="0.25">
      <c r="B94" s="266" t="s">
        <v>207</v>
      </c>
      <c r="C94" s="267"/>
      <c r="D94" s="268"/>
      <c r="E94" s="167" t="s">
        <v>208</v>
      </c>
      <c r="F94" s="140"/>
      <c r="G94" s="170"/>
      <c r="H94" s="141"/>
      <c r="I94" s="194"/>
    </row>
    <row r="95" spans="2:9" ht="20.100000000000001" customHeight="1" x14ac:dyDescent="0.25">
      <c r="B95" s="266">
        <v>3</v>
      </c>
      <c r="C95" s="267"/>
      <c r="D95" s="268"/>
      <c r="E95" s="217" t="s">
        <v>3</v>
      </c>
      <c r="F95" s="147"/>
      <c r="G95" s="144">
        <f>+G96</f>
        <v>35000</v>
      </c>
      <c r="H95" s="144">
        <f>+H96</f>
        <v>19443.93</v>
      </c>
      <c r="I95" s="194">
        <f t="shared" ref="I95" si="2">+H96/G96</f>
        <v>0.55554085714285717</v>
      </c>
    </row>
    <row r="96" spans="2:9" ht="20.100000000000001" customHeight="1" x14ac:dyDescent="0.25">
      <c r="B96" s="260">
        <v>32</v>
      </c>
      <c r="C96" s="261"/>
      <c r="D96" s="262"/>
      <c r="E96" s="128" t="s">
        <v>12</v>
      </c>
      <c r="F96" s="133"/>
      <c r="G96" s="131">
        <v>35000</v>
      </c>
      <c r="H96" s="134">
        <f>+H97+H98+H99+H100</f>
        <v>19443.93</v>
      </c>
      <c r="I96" s="194"/>
    </row>
    <row r="97" spans="2:9" ht="20.100000000000001" customHeight="1" x14ac:dyDescent="0.25">
      <c r="B97" s="154"/>
      <c r="C97" s="155"/>
      <c r="D97" s="150">
        <v>3221</v>
      </c>
      <c r="E97" s="150" t="s">
        <v>188</v>
      </c>
      <c r="F97" s="156"/>
      <c r="G97" s="89"/>
      <c r="H97" s="151">
        <v>0</v>
      </c>
      <c r="I97" s="194"/>
    </row>
    <row r="98" spans="2:9" ht="20.100000000000001" customHeight="1" x14ac:dyDescent="0.25">
      <c r="B98" s="154"/>
      <c r="C98" s="155"/>
      <c r="D98" s="150">
        <v>3222</v>
      </c>
      <c r="E98" s="150" t="s">
        <v>190</v>
      </c>
      <c r="F98" s="156"/>
      <c r="G98" s="89"/>
      <c r="H98" s="151">
        <v>19443.93</v>
      </c>
      <c r="I98" s="194"/>
    </row>
    <row r="99" spans="2:9" ht="20.100000000000001" customHeight="1" x14ac:dyDescent="0.25">
      <c r="B99" s="154"/>
      <c r="C99" s="155"/>
      <c r="D99" s="150">
        <v>3225</v>
      </c>
      <c r="E99" s="150" t="s">
        <v>105</v>
      </c>
      <c r="F99" s="156"/>
      <c r="G99" s="89"/>
      <c r="H99" s="151">
        <v>0</v>
      </c>
      <c r="I99" s="194"/>
    </row>
    <row r="100" spans="2:9" x14ac:dyDescent="0.25">
      <c r="B100" s="154"/>
      <c r="C100" s="155"/>
      <c r="D100" s="150" t="s">
        <v>195</v>
      </c>
      <c r="E100" s="150" t="s">
        <v>107</v>
      </c>
      <c r="F100" s="156"/>
      <c r="G100" s="89"/>
      <c r="H100" s="151">
        <v>0</v>
      </c>
      <c r="I100" s="194"/>
    </row>
    <row r="101" spans="2:9" x14ac:dyDescent="0.25">
      <c r="B101" s="266" t="s">
        <v>159</v>
      </c>
      <c r="C101" s="267"/>
      <c r="D101" s="268"/>
      <c r="E101" s="182" t="s">
        <v>160</v>
      </c>
      <c r="F101" s="140"/>
      <c r="G101" s="170"/>
      <c r="H101" s="141"/>
      <c r="I101" s="194"/>
    </row>
    <row r="102" spans="2:9" ht="20.100000000000001" customHeight="1" x14ac:dyDescent="0.25">
      <c r="B102" s="266">
        <v>3</v>
      </c>
      <c r="C102" s="267"/>
      <c r="D102" s="268"/>
      <c r="E102" s="142" t="s">
        <v>3</v>
      </c>
      <c r="F102" s="147"/>
      <c r="G102" s="144">
        <f>+G103+G106+G112</f>
        <v>5000</v>
      </c>
      <c r="H102" s="144">
        <f>+H103+H106</f>
        <v>3504.19</v>
      </c>
      <c r="I102" s="194">
        <f>+H102/G102</f>
        <v>0.70083799999999996</v>
      </c>
    </row>
    <row r="103" spans="2:9" ht="20.100000000000001" customHeight="1" x14ac:dyDescent="0.25">
      <c r="B103" s="260">
        <v>31</v>
      </c>
      <c r="C103" s="261"/>
      <c r="D103" s="262"/>
      <c r="E103" s="128" t="s">
        <v>4</v>
      </c>
      <c r="F103" s="133"/>
      <c r="G103" s="131">
        <v>520</v>
      </c>
      <c r="H103" s="134">
        <f>+H104+H105</f>
        <v>0</v>
      </c>
      <c r="I103" s="194"/>
    </row>
    <row r="104" spans="2:9" ht="20.100000000000001" customHeight="1" x14ac:dyDescent="0.25">
      <c r="B104" s="154"/>
      <c r="C104" s="155"/>
      <c r="D104" s="164">
        <v>3111</v>
      </c>
      <c r="E104" s="150" t="s">
        <v>23</v>
      </c>
      <c r="F104" s="156"/>
      <c r="G104" s="89"/>
      <c r="H104" s="151">
        <v>0</v>
      </c>
      <c r="I104" s="194"/>
    </row>
    <row r="105" spans="2:9" ht="20.100000000000001" customHeight="1" x14ac:dyDescent="0.25">
      <c r="B105" s="154"/>
      <c r="C105" s="155"/>
      <c r="D105" s="164">
        <v>3132</v>
      </c>
      <c r="E105" s="150" t="s">
        <v>99</v>
      </c>
      <c r="F105" s="156"/>
      <c r="G105" s="89"/>
      <c r="H105" s="151">
        <v>0</v>
      </c>
      <c r="I105" s="194"/>
    </row>
    <row r="106" spans="2:9" ht="20.100000000000001" customHeight="1" x14ac:dyDescent="0.25">
      <c r="B106" s="260">
        <v>32</v>
      </c>
      <c r="C106" s="261"/>
      <c r="D106" s="262"/>
      <c r="E106" s="128" t="s">
        <v>12</v>
      </c>
      <c r="F106" s="133"/>
      <c r="G106" s="131">
        <v>4080</v>
      </c>
      <c r="H106" s="134">
        <f>+H107+H108+H109+H110+H111</f>
        <v>3504.19</v>
      </c>
      <c r="I106" s="194"/>
    </row>
    <row r="107" spans="2:9" ht="20.100000000000001" customHeight="1" x14ac:dyDescent="0.25">
      <c r="B107" s="154"/>
      <c r="C107" s="155"/>
      <c r="D107" s="150">
        <v>3221</v>
      </c>
      <c r="E107" s="150" t="s">
        <v>188</v>
      </c>
      <c r="F107" s="156"/>
      <c r="G107" s="89"/>
      <c r="H107" s="151">
        <v>2844.52</v>
      </c>
      <c r="I107" s="194"/>
    </row>
    <row r="108" spans="2:9" ht="20.100000000000001" customHeight="1" x14ac:dyDescent="0.25">
      <c r="B108" s="154"/>
      <c r="C108" s="155"/>
      <c r="D108" s="150">
        <v>3222</v>
      </c>
      <c r="E108" s="150" t="s">
        <v>190</v>
      </c>
      <c r="F108" s="156"/>
      <c r="G108" s="89"/>
      <c r="H108" s="151">
        <v>9.3000000000000007</v>
      </c>
      <c r="I108" s="194"/>
    </row>
    <row r="109" spans="2:9" ht="20.100000000000001" customHeight="1" x14ac:dyDescent="0.25">
      <c r="B109" s="154"/>
      <c r="C109" s="155"/>
      <c r="D109" s="150">
        <v>3231</v>
      </c>
      <c r="E109" s="150" t="s">
        <v>107</v>
      </c>
      <c r="F109" s="156"/>
      <c r="G109" s="89"/>
      <c r="H109" s="151">
        <v>650.37</v>
      </c>
      <c r="I109" s="194"/>
    </row>
    <row r="110" spans="2:9" ht="20.100000000000001" customHeight="1" x14ac:dyDescent="0.25">
      <c r="B110" s="154"/>
      <c r="C110" s="155"/>
      <c r="D110" s="150">
        <v>3239</v>
      </c>
      <c r="E110" s="150" t="s">
        <v>114</v>
      </c>
      <c r="F110" s="156"/>
      <c r="G110" s="89"/>
      <c r="H110" s="151">
        <v>0</v>
      </c>
      <c r="I110" s="194"/>
    </row>
    <row r="111" spans="2:9" ht="20.100000000000001" customHeight="1" x14ac:dyDescent="0.25">
      <c r="B111" s="154"/>
      <c r="C111" s="155"/>
      <c r="D111" s="150">
        <v>3299</v>
      </c>
      <c r="E111" s="150" t="s">
        <v>119</v>
      </c>
      <c r="F111" s="156"/>
      <c r="G111" s="89"/>
      <c r="H111" s="151">
        <v>0</v>
      </c>
      <c r="I111" s="194"/>
    </row>
    <row r="112" spans="2:9" ht="20.100000000000001" customHeight="1" x14ac:dyDescent="0.25">
      <c r="B112" s="260">
        <v>38</v>
      </c>
      <c r="C112" s="261"/>
      <c r="D112" s="262"/>
      <c r="E112" s="128" t="s">
        <v>209</v>
      </c>
      <c r="F112" s="133"/>
      <c r="G112" s="131">
        <v>400</v>
      </c>
      <c r="H112" s="134">
        <f>+H113</f>
        <v>0</v>
      </c>
      <c r="I112" s="194"/>
    </row>
    <row r="113" spans="2:9" x14ac:dyDescent="0.25">
      <c r="B113" s="154"/>
      <c r="C113" s="155"/>
      <c r="D113" s="166"/>
      <c r="E113" s="150"/>
      <c r="F113" s="156"/>
      <c r="G113" s="89"/>
      <c r="H113" s="151"/>
      <c r="I113" s="194"/>
    </row>
    <row r="114" spans="2:9" x14ac:dyDescent="0.25">
      <c r="B114" s="266" t="s">
        <v>169</v>
      </c>
      <c r="C114" s="267"/>
      <c r="D114" s="268"/>
      <c r="E114" s="167" t="s">
        <v>170</v>
      </c>
      <c r="F114" s="140"/>
      <c r="G114" s="170"/>
      <c r="H114" s="141"/>
      <c r="I114" s="194"/>
    </row>
    <row r="115" spans="2:9" ht="20.100000000000001" customHeight="1" x14ac:dyDescent="0.25">
      <c r="B115" s="266">
        <v>3</v>
      </c>
      <c r="C115" s="267"/>
      <c r="D115" s="268"/>
      <c r="E115" s="142" t="s">
        <v>3</v>
      </c>
      <c r="F115" s="147"/>
      <c r="G115" s="144">
        <f>+G116+G119</f>
        <v>14000</v>
      </c>
      <c r="H115" s="144">
        <f>+H116+H119</f>
        <v>95.56</v>
      </c>
      <c r="I115" s="194">
        <f>+H115/G115</f>
        <v>6.8257142857142857E-3</v>
      </c>
    </row>
    <row r="116" spans="2:9" ht="20.100000000000001" customHeight="1" x14ac:dyDescent="0.25">
      <c r="B116" s="260">
        <v>31</v>
      </c>
      <c r="C116" s="261"/>
      <c r="D116" s="262"/>
      <c r="E116" s="128" t="s">
        <v>4</v>
      </c>
      <c r="F116" s="133"/>
      <c r="G116" s="131">
        <v>3000</v>
      </c>
      <c r="H116" s="131">
        <f>+H117+H118</f>
        <v>95.56</v>
      </c>
      <c r="I116" s="194"/>
    </row>
    <row r="117" spans="2:9" ht="20.100000000000001" customHeight="1" x14ac:dyDescent="0.25">
      <c r="B117" s="154"/>
      <c r="C117" s="155"/>
      <c r="D117" s="164">
        <v>3111</v>
      </c>
      <c r="E117" s="150" t="s">
        <v>23</v>
      </c>
      <c r="F117" s="156"/>
      <c r="G117" s="89"/>
      <c r="H117" s="151">
        <v>82.03</v>
      </c>
      <c r="I117" s="194"/>
    </row>
    <row r="118" spans="2:9" ht="20.100000000000001" customHeight="1" x14ac:dyDescent="0.25">
      <c r="B118" s="154"/>
      <c r="C118" s="155"/>
      <c r="D118" s="164">
        <v>3132</v>
      </c>
      <c r="E118" s="150" t="s">
        <v>99</v>
      </c>
      <c r="F118" s="156"/>
      <c r="G118" s="89"/>
      <c r="H118" s="151">
        <v>13.53</v>
      </c>
      <c r="I118" s="194">
        <f>+H119/G119</f>
        <v>0</v>
      </c>
    </row>
    <row r="119" spans="2:9" ht="20.100000000000001" customHeight="1" x14ac:dyDescent="0.25">
      <c r="B119" s="260">
        <v>32</v>
      </c>
      <c r="C119" s="261"/>
      <c r="D119" s="262"/>
      <c r="E119" s="128" t="s">
        <v>12</v>
      </c>
      <c r="F119" s="133"/>
      <c r="G119" s="131">
        <v>11000</v>
      </c>
      <c r="H119" s="134">
        <f>+H120</f>
        <v>0</v>
      </c>
      <c r="I119" s="194"/>
    </row>
    <row r="120" spans="2:9" x14ac:dyDescent="0.25">
      <c r="B120" s="154"/>
      <c r="C120" s="155"/>
      <c r="D120" s="119">
        <v>3231</v>
      </c>
      <c r="E120" s="119" t="s">
        <v>107</v>
      </c>
      <c r="F120" s="156"/>
      <c r="G120" s="89"/>
      <c r="H120" s="149">
        <v>0</v>
      </c>
      <c r="I120" s="194"/>
    </row>
    <row r="121" spans="2:9" x14ac:dyDescent="0.25">
      <c r="B121" s="266" t="s">
        <v>171</v>
      </c>
      <c r="C121" s="267"/>
      <c r="D121" s="268"/>
      <c r="E121" s="182" t="s">
        <v>172</v>
      </c>
      <c r="F121" s="140"/>
      <c r="G121" s="170"/>
      <c r="H121" s="141"/>
      <c r="I121" s="194">
        <f>+H122/G122</f>
        <v>0.99424500000000005</v>
      </c>
    </row>
    <row r="122" spans="2:9" ht="20.100000000000001" customHeight="1" x14ac:dyDescent="0.25">
      <c r="B122" s="266">
        <v>3</v>
      </c>
      <c r="C122" s="267"/>
      <c r="D122" s="268"/>
      <c r="E122" s="142" t="s">
        <v>3</v>
      </c>
      <c r="F122" s="147"/>
      <c r="G122" s="144">
        <f>+G123</f>
        <v>2000</v>
      </c>
      <c r="H122" s="148">
        <f>+H123</f>
        <v>1988.49</v>
      </c>
      <c r="I122" s="194">
        <f>+H123/G123</f>
        <v>0.99424500000000005</v>
      </c>
    </row>
    <row r="123" spans="2:9" ht="20.100000000000001" customHeight="1" x14ac:dyDescent="0.25">
      <c r="B123" s="260">
        <v>32</v>
      </c>
      <c r="C123" s="261"/>
      <c r="D123" s="262"/>
      <c r="E123" s="128" t="s">
        <v>12</v>
      </c>
      <c r="F123" s="133"/>
      <c r="G123" s="131">
        <v>2000</v>
      </c>
      <c r="H123" s="134">
        <f>+H124+H127+H128+H125+H126+H130+H129</f>
        <v>1988.49</v>
      </c>
      <c r="I123" s="194"/>
    </row>
    <row r="124" spans="2:9" ht="20.100000000000001" customHeight="1" x14ac:dyDescent="0.25">
      <c r="B124" s="154"/>
      <c r="C124" s="155"/>
      <c r="D124" s="150">
        <v>3211</v>
      </c>
      <c r="E124" s="150" t="s">
        <v>24</v>
      </c>
      <c r="F124" s="156"/>
      <c r="G124" s="89"/>
      <c r="H124" s="151">
        <v>975.3</v>
      </c>
      <c r="I124" s="194"/>
    </row>
    <row r="125" spans="2:9" ht="20.100000000000001" customHeight="1" x14ac:dyDescent="0.25">
      <c r="B125" s="154"/>
      <c r="C125" s="155"/>
      <c r="D125" s="150">
        <v>3221</v>
      </c>
      <c r="E125" s="150" t="s">
        <v>188</v>
      </c>
      <c r="F125" s="156"/>
      <c r="G125" s="89"/>
      <c r="H125" s="151">
        <v>0</v>
      </c>
      <c r="I125" s="194"/>
    </row>
    <row r="126" spans="2:9" ht="20.100000000000001" customHeight="1" x14ac:dyDescent="0.25">
      <c r="B126" s="154"/>
      <c r="C126" s="155"/>
      <c r="D126" s="150">
        <v>3222</v>
      </c>
      <c r="E126" s="150" t="s">
        <v>190</v>
      </c>
      <c r="F126" s="156"/>
      <c r="G126" s="89"/>
      <c r="H126" s="151">
        <v>26.1</v>
      </c>
      <c r="I126" s="194"/>
    </row>
    <row r="127" spans="2:9" ht="20.100000000000001" customHeight="1" x14ac:dyDescent="0.25">
      <c r="B127" s="154"/>
      <c r="C127" s="155"/>
      <c r="D127" s="150">
        <v>3231</v>
      </c>
      <c r="E127" s="150" t="s">
        <v>107</v>
      </c>
      <c r="F127" s="156"/>
      <c r="G127" s="89"/>
      <c r="H127" s="151">
        <v>273.60000000000002</v>
      </c>
      <c r="I127" s="194"/>
    </row>
    <row r="128" spans="2:9" ht="20.100000000000001" customHeight="1" x14ac:dyDescent="0.25">
      <c r="B128" s="154"/>
      <c r="C128" s="155"/>
      <c r="D128" s="150">
        <v>3237</v>
      </c>
      <c r="E128" s="150" t="s">
        <v>112</v>
      </c>
      <c r="F128" s="156"/>
      <c r="G128" s="89"/>
      <c r="H128" s="151">
        <v>150</v>
      </c>
      <c r="I128" s="194"/>
    </row>
    <row r="129" spans="2:9" ht="20.100000000000001" customHeight="1" x14ac:dyDescent="0.25">
      <c r="B129" s="154"/>
      <c r="C129" s="155"/>
      <c r="D129" s="150" t="s">
        <v>213</v>
      </c>
      <c r="E129" s="150" t="s">
        <v>114</v>
      </c>
      <c r="F129" s="156"/>
      <c r="G129" s="89"/>
      <c r="H129" s="151">
        <v>210</v>
      </c>
      <c r="I129" s="194"/>
    </row>
    <row r="130" spans="2:9" x14ac:dyDescent="0.25">
      <c r="B130" s="154"/>
      <c r="C130" s="155"/>
      <c r="D130" s="150">
        <v>3299</v>
      </c>
      <c r="E130" s="150" t="s">
        <v>119</v>
      </c>
      <c r="F130" s="156"/>
      <c r="G130" s="89"/>
      <c r="H130" s="151">
        <v>353.49</v>
      </c>
      <c r="I130" s="194"/>
    </row>
    <row r="131" spans="2:9" x14ac:dyDescent="0.25">
      <c r="B131" s="266" t="s">
        <v>173</v>
      </c>
      <c r="C131" s="267"/>
      <c r="D131" s="268"/>
      <c r="E131" s="167" t="s">
        <v>174</v>
      </c>
      <c r="F131" s="140"/>
      <c r="G131" s="170"/>
      <c r="H131" s="141"/>
      <c r="I131" s="194">
        <f>+H132/G132</f>
        <v>0</v>
      </c>
    </row>
    <row r="132" spans="2:9" ht="20.100000000000001" customHeight="1" x14ac:dyDescent="0.25">
      <c r="B132" s="266">
        <v>3</v>
      </c>
      <c r="C132" s="267"/>
      <c r="D132" s="268"/>
      <c r="E132" s="142" t="s">
        <v>3</v>
      </c>
      <c r="F132" s="147"/>
      <c r="G132" s="144">
        <f>+G133</f>
        <v>4500</v>
      </c>
      <c r="H132" s="148">
        <f>+H133</f>
        <v>0</v>
      </c>
      <c r="I132" s="194">
        <f>+H133/G133</f>
        <v>0</v>
      </c>
    </row>
    <row r="133" spans="2:9" ht="20.100000000000001" customHeight="1" x14ac:dyDescent="0.25">
      <c r="B133" s="260">
        <v>32</v>
      </c>
      <c r="C133" s="261"/>
      <c r="D133" s="262"/>
      <c r="E133" s="128" t="s">
        <v>12</v>
      </c>
      <c r="F133" s="133"/>
      <c r="G133" s="131">
        <v>4500</v>
      </c>
      <c r="H133" s="134">
        <f>+H134+H136</f>
        <v>0</v>
      </c>
      <c r="I133" s="194"/>
    </row>
    <row r="134" spans="2:9" ht="20.100000000000001" customHeight="1" x14ac:dyDescent="0.25">
      <c r="B134" s="154"/>
      <c r="C134" s="155"/>
      <c r="D134" s="150">
        <v>3221</v>
      </c>
      <c r="E134" s="150" t="s">
        <v>188</v>
      </c>
      <c r="F134" s="156"/>
      <c r="G134" s="89"/>
      <c r="H134" s="149">
        <v>0</v>
      </c>
      <c r="I134" s="194"/>
    </row>
    <row r="135" spans="2:9" ht="20.100000000000001" customHeight="1" x14ac:dyDescent="0.25">
      <c r="B135" s="154"/>
      <c r="C135" s="155"/>
      <c r="D135" s="150">
        <v>3222</v>
      </c>
      <c r="E135" s="150" t="s">
        <v>190</v>
      </c>
      <c r="F135" s="156"/>
      <c r="G135" s="89"/>
      <c r="H135" s="149">
        <v>0</v>
      </c>
      <c r="I135" s="194"/>
    </row>
    <row r="136" spans="2:9" ht="35.1" customHeight="1" x14ac:dyDescent="0.25">
      <c r="B136" s="154"/>
      <c r="C136" s="155"/>
      <c r="D136" s="150">
        <v>3225</v>
      </c>
      <c r="E136" s="150" t="s">
        <v>105</v>
      </c>
      <c r="F136" s="156"/>
      <c r="G136" s="89"/>
      <c r="H136" s="149">
        <v>0</v>
      </c>
      <c r="I136" s="194">
        <f>+H137/G137</f>
        <v>0</v>
      </c>
    </row>
    <row r="137" spans="2:9" x14ac:dyDescent="0.25">
      <c r="B137" s="263" t="s">
        <v>176</v>
      </c>
      <c r="C137" s="264"/>
      <c r="D137" s="265"/>
      <c r="E137" s="171" t="s">
        <v>175</v>
      </c>
      <c r="F137" s="172"/>
      <c r="G137" s="173">
        <f>+G139</f>
        <v>12000</v>
      </c>
      <c r="H137" s="173">
        <f>+H139</f>
        <v>0</v>
      </c>
      <c r="I137" s="194"/>
    </row>
    <row r="138" spans="2:9" x14ac:dyDescent="0.25">
      <c r="B138" s="269" t="s">
        <v>159</v>
      </c>
      <c r="C138" s="270"/>
      <c r="D138" s="271"/>
      <c r="E138" s="126" t="s">
        <v>160</v>
      </c>
      <c r="F138" s="124"/>
      <c r="G138" s="127"/>
      <c r="H138" s="180"/>
      <c r="I138" s="194">
        <f>+H139/G139</f>
        <v>0</v>
      </c>
    </row>
    <row r="139" spans="2:9" ht="20.100000000000001" customHeight="1" x14ac:dyDescent="0.25">
      <c r="B139" s="266">
        <v>4</v>
      </c>
      <c r="C139" s="267"/>
      <c r="D139" s="268"/>
      <c r="E139" s="142" t="s">
        <v>5</v>
      </c>
      <c r="F139" s="147"/>
      <c r="G139" s="144">
        <f>+G140</f>
        <v>12000</v>
      </c>
      <c r="H139" s="177">
        <f>+H140</f>
        <v>0</v>
      </c>
      <c r="I139" s="194">
        <f>+H140/G140</f>
        <v>0</v>
      </c>
    </row>
    <row r="140" spans="2:9" ht="20.100000000000001" customHeight="1" x14ac:dyDescent="0.25">
      <c r="B140" s="260">
        <v>42</v>
      </c>
      <c r="C140" s="261"/>
      <c r="D140" s="262"/>
      <c r="E140" s="128" t="s">
        <v>123</v>
      </c>
      <c r="F140" s="133"/>
      <c r="G140" s="131">
        <v>12000</v>
      </c>
      <c r="H140" s="178">
        <f>+H141</f>
        <v>0</v>
      </c>
      <c r="I140" s="194"/>
    </row>
    <row r="141" spans="2:9" ht="35.1" customHeight="1" x14ac:dyDescent="0.25">
      <c r="B141" s="154"/>
      <c r="C141" s="155"/>
      <c r="D141" s="150">
        <v>4241</v>
      </c>
      <c r="E141" s="150" t="s">
        <v>126</v>
      </c>
      <c r="F141" s="156"/>
      <c r="G141" s="89"/>
      <c r="H141" s="149">
        <v>0</v>
      </c>
      <c r="I141" s="194">
        <f>+H142/G142</f>
        <v>0</v>
      </c>
    </row>
    <row r="142" spans="2:9" x14ac:dyDescent="0.25">
      <c r="B142" s="263" t="s">
        <v>178</v>
      </c>
      <c r="C142" s="264"/>
      <c r="D142" s="265"/>
      <c r="E142" s="171" t="s">
        <v>177</v>
      </c>
      <c r="F142" s="172"/>
      <c r="G142" s="173">
        <f>+G144+G147</f>
        <v>6500</v>
      </c>
      <c r="H142" s="174">
        <v>0</v>
      </c>
      <c r="I142" s="194"/>
    </row>
    <row r="143" spans="2:9" x14ac:dyDescent="0.25">
      <c r="B143" s="269" t="s">
        <v>154</v>
      </c>
      <c r="C143" s="270"/>
      <c r="D143" s="271"/>
      <c r="E143" s="168" t="s">
        <v>141</v>
      </c>
      <c r="F143" s="124"/>
      <c r="G143" s="127"/>
      <c r="H143" s="125"/>
      <c r="I143" s="194">
        <f>+H144/G144</f>
        <v>0</v>
      </c>
    </row>
    <row r="144" spans="2:9" ht="28.5" customHeight="1" x14ac:dyDescent="0.25">
      <c r="B144" s="266">
        <v>3</v>
      </c>
      <c r="C144" s="267"/>
      <c r="D144" s="268"/>
      <c r="E144" s="142" t="s">
        <v>3</v>
      </c>
      <c r="F144" s="147"/>
      <c r="G144" s="144">
        <f>+G145</f>
        <v>5500</v>
      </c>
      <c r="H144" s="148"/>
      <c r="I144" s="194">
        <f>+H145/G145</f>
        <v>0</v>
      </c>
    </row>
    <row r="145" spans="2:9" ht="25.5" x14ac:dyDescent="0.25">
      <c r="B145" s="260">
        <v>37</v>
      </c>
      <c r="C145" s="261"/>
      <c r="D145" s="262"/>
      <c r="E145" s="128" t="s">
        <v>179</v>
      </c>
      <c r="F145" s="133"/>
      <c r="G145" s="131">
        <v>5500</v>
      </c>
      <c r="H145" s="134"/>
      <c r="I145" s="194"/>
    </row>
    <row r="146" spans="2:9" x14ac:dyDescent="0.25">
      <c r="B146" s="269" t="s">
        <v>159</v>
      </c>
      <c r="C146" s="270"/>
      <c r="D146" s="271"/>
      <c r="E146" s="126" t="s">
        <v>160</v>
      </c>
      <c r="F146" s="124"/>
      <c r="G146" s="127"/>
      <c r="H146" s="125"/>
      <c r="I146" s="194">
        <f>+H147/G147</f>
        <v>0</v>
      </c>
    </row>
    <row r="147" spans="2:9" ht="25.5" customHeight="1" x14ac:dyDescent="0.25">
      <c r="B147" s="266">
        <v>3</v>
      </c>
      <c r="C147" s="267"/>
      <c r="D147" s="268"/>
      <c r="E147" s="142" t="s">
        <v>3</v>
      </c>
      <c r="F147" s="147"/>
      <c r="G147" s="144">
        <f>+G148</f>
        <v>1000</v>
      </c>
      <c r="H147" s="148"/>
      <c r="I147" s="194">
        <f>+H148/G148</f>
        <v>0</v>
      </c>
    </row>
    <row r="148" spans="2:9" ht="35.1" customHeight="1" x14ac:dyDescent="0.25">
      <c r="B148" s="260">
        <v>37</v>
      </c>
      <c r="C148" s="261"/>
      <c r="D148" s="262"/>
      <c r="E148" s="128" t="s">
        <v>179</v>
      </c>
      <c r="F148" s="133"/>
      <c r="G148" s="131">
        <v>1000</v>
      </c>
      <c r="H148" s="134"/>
      <c r="I148" s="194"/>
    </row>
    <row r="149" spans="2:9" x14ac:dyDescent="0.25">
      <c r="B149" s="263" t="s">
        <v>181</v>
      </c>
      <c r="C149" s="264"/>
      <c r="D149" s="265"/>
      <c r="E149" s="171" t="s">
        <v>180</v>
      </c>
      <c r="F149" s="172"/>
      <c r="G149" s="173">
        <f>+G156+G151+G160+G165+G170</f>
        <v>19200</v>
      </c>
      <c r="H149" s="173">
        <f>+H156+H151+H160+H165+H170</f>
        <v>8990.01</v>
      </c>
      <c r="I149" s="194">
        <f>+H149/G149</f>
        <v>0.46822968749999999</v>
      </c>
    </row>
    <row r="150" spans="2:9" x14ac:dyDescent="0.25">
      <c r="B150" s="269" t="s">
        <v>154</v>
      </c>
      <c r="C150" s="270"/>
      <c r="D150" s="271"/>
      <c r="E150" s="168" t="s">
        <v>141</v>
      </c>
      <c r="F150" s="124"/>
      <c r="G150" s="127"/>
      <c r="H150" s="125"/>
      <c r="I150" s="194"/>
    </row>
    <row r="151" spans="2:9" ht="20.100000000000001" customHeight="1" x14ac:dyDescent="0.25">
      <c r="B151" s="266">
        <v>4</v>
      </c>
      <c r="C151" s="267"/>
      <c r="D151" s="268"/>
      <c r="E151" s="142" t="s">
        <v>5</v>
      </c>
      <c r="F151" s="147"/>
      <c r="G151" s="144">
        <f>+G152</f>
        <v>2000</v>
      </c>
      <c r="H151" s="148">
        <f>+H152</f>
        <v>0</v>
      </c>
      <c r="I151" s="194">
        <f t="shared" ref="I151:I196" si="3">+H152/G152</f>
        <v>0</v>
      </c>
    </row>
    <row r="152" spans="2:9" ht="20.100000000000001" customHeight="1" x14ac:dyDescent="0.25">
      <c r="B152" s="260">
        <v>42</v>
      </c>
      <c r="C152" s="261"/>
      <c r="D152" s="262"/>
      <c r="E152" s="128" t="s">
        <v>123</v>
      </c>
      <c r="F152" s="133"/>
      <c r="G152" s="131">
        <v>2000</v>
      </c>
      <c r="H152" s="134">
        <f>+H154+H153</f>
        <v>0</v>
      </c>
      <c r="I152" s="194"/>
    </row>
    <row r="153" spans="2:9" s="118" customFormat="1" ht="20.100000000000001" customHeight="1" x14ac:dyDescent="0.25">
      <c r="B153" s="154"/>
      <c r="C153" s="155"/>
      <c r="D153" s="150" t="s">
        <v>196</v>
      </c>
      <c r="E153" s="150" t="s">
        <v>197</v>
      </c>
      <c r="F153" s="156"/>
      <c r="G153" s="89"/>
      <c r="H153" s="149">
        <v>0</v>
      </c>
      <c r="I153" s="194"/>
    </row>
    <row r="154" spans="2:9" x14ac:dyDescent="0.25">
      <c r="B154" s="154"/>
      <c r="C154" s="155"/>
      <c r="D154" s="150">
        <v>4241</v>
      </c>
      <c r="E154" s="150" t="s">
        <v>126</v>
      </c>
      <c r="F154" s="156"/>
      <c r="G154" s="89"/>
      <c r="H154" s="149">
        <v>0</v>
      </c>
      <c r="I154" s="194"/>
    </row>
    <row r="155" spans="2:9" x14ac:dyDescent="0.25">
      <c r="B155" s="266" t="s">
        <v>159</v>
      </c>
      <c r="C155" s="267"/>
      <c r="D155" s="268"/>
      <c r="E155" s="182" t="s">
        <v>160</v>
      </c>
      <c r="F155" s="140"/>
      <c r="G155" s="170"/>
      <c r="H155" s="141"/>
      <c r="I155" s="194">
        <f t="shared" si="3"/>
        <v>0.4</v>
      </c>
    </row>
    <row r="156" spans="2:9" ht="20.100000000000001" customHeight="1" x14ac:dyDescent="0.25">
      <c r="B156" s="266">
        <v>4</v>
      </c>
      <c r="C156" s="267"/>
      <c r="D156" s="268"/>
      <c r="E156" s="142" t="s">
        <v>5</v>
      </c>
      <c r="F156" s="147"/>
      <c r="G156" s="144">
        <f>+G157</f>
        <v>2500</v>
      </c>
      <c r="H156" s="148">
        <f>+H158</f>
        <v>1000</v>
      </c>
      <c r="I156" s="194">
        <f t="shared" si="3"/>
        <v>0</v>
      </c>
    </row>
    <row r="157" spans="2:9" ht="25.5" x14ac:dyDescent="0.25">
      <c r="B157" s="260">
        <v>42</v>
      </c>
      <c r="C157" s="261"/>
      <c r="D157" s="262"/>
      <c r="E157" s="128" t="s">
        <v>123</v>
      </c>
      <c r="F157" s="133"/>
      <c r="G157" s="131">
        <v>2500</v>
      </c>
      <c r="H157" s="134"/>
      <c r="I157" s="194"/>
    </row>
    <row r="158" spans="2:9" x14ac:dyDescent="0.25">
      <c r="B158" s="154"/>
      <c r="C158" s="155"/>
      <c r="D158" s="150" t="s">
        <v>198</v>
      </c>
      <c r="E158" s="150" t="s">
        <v>125</v>
      </c>
      <c r="F158" s="156"/>
      <c r="G158" s="89"/>
      <c r="H158" s="149">
        <v>1000</v>
      </c>
      <c r="I158" s="194"/>
    </row>
    <row r="159" spans="2:9" x14ac:dyDescent="0.25">
      <c r="B159" s="266" t="s">
        <v>169</v>
      </c>
      <c r="C159" s="267"/>
      <c r="D159" s="268"/>
      <c r="E159" s="167" t="s">
        <v>170</v>
      </c>
      <c r="F159" s="140"/>
      <c r="G159" s="170"/>
      <c r="H159" s="141"/>
      <c r="I159" s="194">
        <f t="shared" si="3"/>
        <v>0.99875124999999998</v>
      </c>
    </row>
    <row r="160" spans="2:9" ht="20.100000000000001" customHeight="1" x14ac:dyDescent="0.25">
      <c r="B160" s="266">
        <v>4</v>
      </c>
      <c r="C160" s="267"/>
      <c r="D160" s="268"/>
      <c r="E160" s="142" t="s">
        <v>5</v>
      </c>
      <c r="F160" s="147"/>
      <c r="G160" s="144">
        <f>+G161</f>
        <v>8000</v>
      </c>
      <c r="H160" s="148">
        <f>+H162+H163</f>
        <v>7990.01</v>
      </c>
      <c r="I160" s="194">
        <f t="shared" si="3"/>
        <v>0</v>
      </c>
    </row>
    <row r="161" spans="2:9" ht="25.5" x14ac:dyDescent="0.25">
      <c r="B161" s="260">
        <v>42</v>
      </c>
      <c r="C161" s="261"/>
      <c r="D161" s="262"/>
      <c r="E161" s="128" t="s">
        <v>123</v>
      </c>
      <c r="F161" s="133"/>
      <c r="G161" s="131">
        <v>8000</v>
      </c>
      <c r="H161" s="134"/>
      <c r="I161" s="194"/>
    </row>
    <row r="162" spans="2:9" x14ac:dyDescent="0.25">
      <c r="B162" s="154"/>
      <c r="C162" s="155"/>
      <c r="D162" s="150" t="s">
        <v>196</v>
      </c>
      <c r="E162" s="150" t="s">
        <v>197</v>
      </c>
      <c r="F162" s="156"/>
      <c r="G162" s="89"/>
      <c r="H162" s="149">
        <v>6683.76</v>
      </c>
      <c r="I162" s="194"/>
    </row>
    <row r="163" spans="2:9" x14ac:dyDescent="0.25">
      <c r="B163" s="154"/>
      <c r="C163" s="155"/>
      <c r="D163" s="150" t="s">
        <v>198</v>
      </c>
      <c r="E163" s="150" t="s">
        <v>125</v>
      </c>
      <c r="F163" s="156"/>
      <c r="G163" s="89"/>
      <c r="H163" s="149">
        <v>1306.25</v>
      </c>
      <c r="I163" s="194"/>
    </row>
    <row r="164" spans="2:9" x14ac:dyDescent="0.25">
      <c r="B164" s="266" t="s">
        <v>171</v>
      </c>
      <c r="C164" s="267"/>
      <c r="D164" s="268"/>
      <c r="E164" s="182" t="s">
        <v>172</v>
      </c>
      <c r="F164" s="140"/>
      <c r="G164" s="170"/>
      <c r="H164" s="141"/>
      <c r="I164" s="194">
        <f t="shared" si="3"/>
        <v>0</v>
      </c>
    </row>
    <row r="165" spans="2:9" ht="20.100000000000001" customHeight="1" x14ac:dyDescent="0.25">
      <c r="B165" s="266">
        <v>4</v>
      </c>
      <c r="C165" s="267"/>
      <c r="D165" s="268"/>
      <c r="E165" s="142" t="s">
        <v>5</v>
      </c>
      <c r="F165" s="147"/>
      <c r="G165" s="144">
        <f>+G166</f>
        <v>1200</v>
      </c>
      <c r="H165" s="148">
        <f>+H167+H168</f>
        <v>0</v>
      </c>
      <c r="I165" s="194">
        <f t="shared" si="3"/>
        <v>0</v>
      </c>
    </row>
    <row r="166" spans="2:9" ht="25.5" x14ac:dyDescent="0.25">
      <c r="B166" s="260">
        <v>42</v>
      </c>
      <c r="C166" s="261"/>
      <c r="D166" s="262"/>
      <c r="E166" s="128" t="s">
        <v>123</v>
      </c>
      <c r="F166" s="133"/>
      <c r="G166" s="131">
        <v>1200</v>
      </c>
      <c r="H166" s="134"/>
      <c r="I166" s="194"/>
    </row>
    <row r="167" spans="2:9" x14ac:dyDescent="0.25">
      <c r="B167" s="154"/>
      <c r="C167" s="155"/>
      <c r="D167" s="150" t="s">
        <v>196</v>
      </c>
      <c r="E167" s="150" t="s">
        <v>197</v>
      </c>
      <c r="F167" s="156"/>
      <c r="G167" s="89"/>
      <c r="H167" s="149">
        <v>0</v>
      </c>
      <c r="I167" s="194"/>
    </row>
    <row r="168" spans="2:9" x14ac:dyDescent="0.25">
      <c r="B168" s="154"/>
      <c r="C168" s="155"/>
      <c r="D168" s="150" t="s">
        <v>198</v>
      </c>
      <c r="E168" s="150" t="s">
        <v>125</v>
      </c>
      <c r="F168" s="156"/>
      <c r="G168" s="89"/>
      <c r="H168" s="149">
        <v>0</v>
      </c>
      <c r="I168" s="194"/>
    </row>
    <row r="169" spans="2:9" x14ac:dyDescent="0.25">
      <c r="B169" s="266" t="s">
        <v>173</v>
      </c>
      <c r="C169" s="267"/>
      <c r="D169" s="268"/>
      <c r="E169" s="167" t="s">
        <v>174</v>
      </c>
      <c r="F169" s="140"/>
      <c r="G169" s="170"/>
      <c r="H169" s="141"/>
      <c r="I169" s="194">
        <f t="shared" si="3"/>
        <v>0</v>
      </c>
    </row>
    <row r="170" spans="2:9" ht="20.100000000000001" customHeight="1" x14ac:dyDescent="0.25">
      <c r="B170" s="266">
        <v>4</v>
      </c>
      <c r="C170" s="267"/>
      <c r="D170" s="268"/>
      <c r="E170" s="142" t="s">
        <v>5</v>
      </c>
      <c r="F170" s="147"/>
      <c r="G170" s="144">
        <f>+G171</f>
        <v>5500</v>
      </c>
      <c r="H170" s="144">
        <f>+H171</f>
        <v>0</v>
      </c>
      <c r="I170" s="194">
        <f t="shared" si="3"/>
        <v>0</v>
      </c>
    </row>
    <row r="171" spans="2:9" ht="20.100000000000001" customHeight="1" x14ac:dyDescent="0.25">
      <c r="B171" s="260">
        <v>42</v>
      </c>
      <c r="C171" s="261"/>
      <c r="D171" s="262"/>
      <c r="E171" s="128" t="s">
        <v>123</v>
      </c>
      <c r="F171" s="133"/>
      <c r="G171" s="131">
        <v>5500</v>
      </c>
      <c r="H171" s="134">
        <f>+H172+H173+H174</f>
        <v>0</v>
      </c>
      <c r="I171" s="194"/>
    </row>
    <row r="172" spans="2:9" ht="20.100000000000001" customHeight="1" x14ac:dyDescent="0.25">
      <c r="B172" s="154"/>
      <c r="C172" s="155"/>
      <c r="D172" s="150" t="s">
        <v>196</v>
      </c>
      <c r="E172" s="150" t="s">
        <v>197</v>
      </c>
      <c r="F172" s="156"/>
      <c r="G172" s="89"/>
      <c r="H172" s="149">
        <v>0</v>
      </c>
      <c r="I172" s="194"/>
    </row>
    <row r="173" spans="2:9" ht="20.100000000000001" customHeight="1" x14ac:dyDescent="0.25">
      <c r="B173" s="154"/>
      <c r="C173" s="155"/>
      <c r="D173" s="150" t="s">
        <v>198</v>
      </c>
      <c r="E173" s="150" t="s">
        <v>125</v>
      </c>
      <c r="F173" s="156"/>
      <c r="G173" s="89"/>
      <c r="H173" s="149">
        <v>0</v>
      </c>
      <c r="I173" s="194"/>
    </row>
    <row r="174" spans="2:9" ht="20.25" customHeight="1" x14ac:dyDescent="0.25">
      <c r="B174" s="154"/>
      <c r="C174" s="155"/>
      <c r="D174" s="150">
        <v>4242</v>
      </c>
      <c r="E174" s="150" t="s">
        <v>126</v>
      </c>
      <c r="F174" s="156"/>
      <c r="G174" s="89"/>
      <c r="H174" s="149">
        <v>0</v>
      </c>
      <c r="I174" s="194"/>
    </row>
    <row r="175" spans="2:9" ht="25.5" x14ac:dyDescent="0.25">
      <c r="B175" s="263" t="s">
        <v>183</v>
      </c>
      <c r="C175" s="264"/>
      <c r="D175" s="265"/>
      <c r="E175" s="171" t="s">
        <v>182</v>
      </c>
      <c r="F175" s="172"/>
      <c r="G175" s="173">
        <f>+G177</f>
        <v>19000</v>
      </c>
      <c r="H175" s="173">
        <f>+H177</f>
        <v>2753.12</v>
      </c>
      <c r="I175" s="194"/>
    </row>
    <row r="176" spans="2:9" x14ac:dyDescent="0.25">
      <c r="B176" s="266" t="s">
        <v>154</v>
      </c>
      <c r="C176" s="267"/>
      <c r="D176" s="268"/>
      <c r="E176" s="167" t="s">
        <v>141</v>
      </c>
      <c r="F176" s="124"/>
      <c r="G176" s="127"/>
      <c r="H176" s="125"/>
      <c r="I176" s="194">
        <f t="shared" si="3"/>
        <v>0.14490105263157893</v>
      </c>
    </row>
    <row r="177" spans="2:9" ht="20.100000000000001" customHeight="1" x14ac:dyDescent="0.25">
      <c r="B177" s="266">
        <v>3</v>
      </c>
      <c r="C177" s="267"/>
      <c r="D177" s="268"/>
      <c r="E177" s="142" t="s">
        <v>3</v>
      </c>
      <c r="F177" s="147"/>
      <c r="G177" s="144">
        <f>+G178</f>
        <v>19000</v>
      </c>
      <c r="H177" s="148">
        <f>+H178</f>
        <v>2753.12</v>
      </c>
      <c r="I177" s="194">
        <f t="shared" si="3"/>
        <v>0.14490105263157893</v>
      </c>
    </row>
    <row r="178" spans="2:9" ht="20.100000000000001" customHeight="1" x14ac:dyDescent="0.25">
      <c r="B178" s="260">
        <v>32</v>
      </c>
      <c r="C178" s="261"/>
      <c r="D178" s="262"/>
      <c r="E178" s="128" t="s">
        <v>12</v>
      </c>
      <c r="F178" s="133"/>
      <c r="G178" s="131">
        <v>19000</v>
      </c>
      <c r="H178" s="134">
        <f>+H179+H182+H183+H180+H181</f>
        <v>2753.12</v>
      </c>
      <c r="I178" s="194"/>
    </row>
    <row r="179" spans="2:9" ht="20.100000000000001" customHeight="1" x14ac:dyDescent="0.25">
      <c r="B179" s="154"/>
      <c r="C179" s="155"/>
      <c r="D179" s="150">
        <v>3223</v>
      </c>
      <c r="E179" s="150" t="s">
        <v>103</v>
      </c>
      <c r="F179" s="156"/>
      <c r="G179" s="89"/>
      <c r="H179" s="151">
        <v>182.42</v>
      </c>
      <c r="I179" s="194"/>
    </row>
    <row r="180" spans="2:9" ht="20.100000000000001" customHeight="1" x14ac:dyDescent="0.25">
      <c r="B180" s="154"/>
      <c r="C180" s="155"/>
      <c r="D180" s="150" t="s">
        <v>215</v>
      </c>
      <c r="E180" s="150" t="s">
        <v>108</v>
      </c>
      <c r="F180" s="156"/>
      <c r="G180" s="89"/>
      <c r="H180" s="151">
        <v>511.54</v>
      </c>
      <c r="I180" s="194"/>
    </row>
    <row r="181" spans="2:9" ht="20.100000000000001" customHeight="1" x14ac:dyDescent="0.25">
      <c r="B181" s="154"/>
      <c r="C181" s="155"/>
      <c r="D181" s="150" t="s">
        <v>216</v>
      </c>
      <c r="E181" s="150" t="s">
        <v>112</v>
      </c>
      <c r="F181" s="156"/>
      <c r="G181" s="89"/>
      <c r="H181" s="151">
        <v>196.25</v>
      </c>
      <c r="I181" s="194"/>
    </row>
    <row r="182" spans="2:9" ht="20.100000000000001" customHeight="1" x14ac:dyDescent="0.25">
      <c r="B182" s="154"/>
      <c r="C182" s="155"/>
      <c r="D182" s="150">
        <v>3239</v>
      </c>
      <c r="E182" s="150" t="s">
        <v>114</v>
      </c>
      <c r="F182" s="156"/>
      <c r="G182" s="89"/>
      <c r="H182" s="151">
        <v>258.89999999999998</v>
      </c>
      <c r="I182" s="194"/>
    </row>
    <row r="183" spans="2:9" ht="19.5" customHeight="1" x14ac:dyDescent="0.25">
      <c r="B183" s="154"/>
      <c r="C183" s="155"/>
      <c r="D183" s="150">
        <v>3292</v>
      </c>
      <c r="E183" s="150" t="s">
        <v>116</v>
      </c>
      <c r="F183" s="156"/>
      <c r="G183" s="89"/>
      <c r="H183" s="151">
        <v>1604.01</v>
      </c>
      <c r="I183" s="194"/>
    </row>
    <row r="184" spans="2:9" x14ac:dyDescent="0.25">
      <c r="B184" s="263" t="s">
        <v>210</v>
      </c>
      <c r="C184" s="264"/>
      <c r="D184" s="265"/>
      <c r="E184" s="171" t="s">
        <v>211</v>
      </c>
      <c r="F184" s="172"/>
      <c r="G184" s="173">
        <f>+G186</f>
        <v>61000</v>
      </c>
      <c r="H184" s="173">
        <f>+H186</f>
        <v>45152.479999999996</v>
      </c>
      <c r="I184" s="194"/>
    </row>
    <row r="185" spans="2:9" x14ac:dyDescent="0.25">
      <c r="B185" s="266" t="s">
        <v>184</v>
      </c>
      <c r="C185" s="267"/>
      <c r="D185" s="268"/>
      <c r="E185" s="167" t="s">
        <v>185</v>
      </c>
      <c r="F185" s="124"/>
      <c r="G185" s="127"/>
      <c r="H185" s="125"/>
      <c r="I185" s="194">
        <f t="shared" si="3"/>
        <v>0.74020459016393436</v>
      </c>
    </row>
    <row r="186" spans="2:9" ht="20.100000000000001" customHeight="1" x14ac:dyDescent="0.25">
      <c r="B186" s="266">
        <v>3</v>
      </c>
      <c r="C186" s="267"/>
      <c r="D186" s="268"/>
      <c r="E186" s="142" t="s">
        <v>3</v>
      </c>
      <c r="F186" s="147"/>
      <c r="G186" s="144">
        <f>+G187+G191</f>
        <v>61000</v>
      </c>
      <c r="H186" s="148">
        <f>+H187+H191</f>
        <v>45152.479999999996</v>
      </c>
      <c r="I186" s="194">
        <f t="shared" si="3"/>
        <v>0.74729882352941179</v>
      </c>
    </row>
    <row r="187" spans="2:9" ht="20.100000000000001" customHeight="1" x14ac:dyDescent="0.25">
      <c r="B187" s="260">
        <v>31</v>
      </c>
      <c r="C187" s="261"/>
      <c r="D187" s="262"/>
      <c r="E187" s="128" t="s">
        <v>4</v>
      </c>
      <c r="F187" s="133"/>
      <c r="G187" s="131">
        <v>59500</v>
      </c>
      <c r="H187" s="134">
        <f>+H188+H190+H189</f>
        <v>44464.28</v>
      </c>
      <c r="I187" s="194"/>
    </row>
    <row r="188" spans="2:9" ht="20.100000000000001" customHeight="1" x14ac:dyDescent="0.25">
      <c r="B188" s="154"/>
      <c r="C188" s="155"/>
      <c r="D188" s="164">
        <v>3111</v>
      </c>
      <c r="E188" s="150" t="s">
        <v>23</v>
      </c>
      <c r="F188" s="156"/>
      <c r="G188" s="89"/>
      <c r="H188" s="149">
        <v>36450.04</v>
      </c>
      <c r="I188" s="194"/>
    </row>
    <row r="189" spans="2:9" ht="20.100000000000001" customHeight="1" x14ac:dyDescent="0.25">
      <c r="B189" s="154"/>
      <c r="C189" s="155"/>
      <c r="D189" s="164">
        <v>3121</v>
      </c>
      <c r="E189" s="166" t="s">
        <v>98</v>
      </c>
      <c r="F189" s="156"/>
      <c r="G189" s="89"/>
      <c r="H189" s="149">
        <v>2000</v>
      </c>
      <c r="I189" s="194"/>
    </row>
    <row r="190" spans="2:9" ht="20.100000000000001" customHeight="1" x14ac:dyDescent="0.25">
      <c r="B190" s="154"/>
      <c r="C190" s="155"/>
      <c r="D190" s="164">
        <v>3132</v>
      </c>
      <c r="E190" s="150" t="s">
        <v>99</v>
      </c>
      <c r="F190" s="156"/>
      <c r="G190" s="89"/>
      <c r="H190" s="149">
        <v>6014.24</v>
      </c>
      <c r="I190" s="194"/>
    </row>
    <row r="191" spans="2:9" ht="19.5" customHeight="1" x14ac:dyDescent="0.25">
      <c r="B191" s="260">
        <v>32</v>
      </c>
      <c r="C191" s="261"/>
      <c r="D191" s="262"/>
      <c r="E191" s="128" t="s">
        <v>12</v>
      </c>
      <c r="F191" s="133"/>
      <c r="G191" s="131">
        <v>1500</v>
      </c>
      <c r="H191" s="134">
        <f>+H192+H193</f>
        <v>688.2</v>
      </c>
      <c r="I191" s="194">
        <f>+H191/G191</f>
        <v>0.45880000000000004</v>
      </c>
    </row>
    <row r="192" spans="2:9" ht="19.5" customHeight="1" x14ac:dyDescent="0.25">
      <c r="B192" s="162"/>
      <c r="C192" s="162"/>
      <c r="D192" s="164">
        <v>3212</v>
      </c>
      <c r="E192" s="119" t="s">
        <v>100</v>
      </c>
      <c r="F192" s="156"/>
      <c r="G192" s="89"/>
      <c r="H192" s="149">
        <v>78.34</v>
      </c>
      <c r="I192" s="194"/>
    </row>
    <row r="193" spans="2:9" ht="19.5" customHeight="1" x14ac:dyDescent="0.25">
      <c r="B193" s="162"/>
      <c r="C193" s="162"/>
      <c r="D193" s="164">
        <v>3213</v>
      </c>
      <c r="E193" s="119" t="s">
        <v>214</v>
      </c>
      <c r="F193" s="156"/>
      <c r="G193" s="89"/>
      <c r="H193" s="149">
        <v>609.86</v>
      </c>
      <c r="I193" s="194"/>
    </row>
    <row r="194" spans="2:9" x14ac:dyDescent="0.25">
      <c r="B194" s="263" t="s">
        <v>187</v>
      </c>
      <c r="C194" s="264"/>
      <c r="D194" s="265"/>
      <c r="E194" s="171" t="s">
        <v>186</v>
      </c>
      <c r="F194" s="172"/>
      <c r="G194" s="173">
        <f>+G196</f>
        <v>1000</v>
      </c>
      <c r="H194" s="173">
        <f>+H196</f>
        <v>0</v>
      </c>
      <c r="I194" s="194"/>
    </row>
    <row r="195" spans="2:9" x14ac:dyDescent="0.25">
      <c r="B195" s="266" t="s">
        <v>154</v>
      </c>
      <c r="C195" s="267"/>
      <c r="D195" s="268"/>
      <c r="E195" s="167" t="s">
        <v>141</v>
      </c>
      <c r="F195" s="140"/>
      <c r="G195" s="170"/>
      <c r="H195" s="141"/>
      <c r="I195" s="194">
        <f t="shared" si="3"/>
        <v>0</v>
      </c>
    </row>
    <row r="196" spans="2:9" ht="20.100000000000001" customHeight="1" x14ac:dyDescent="0.25">
      <c r="B196" s="266">
        <v>3</v>
      </c>
      <c r="C196" s="267"/>
      <c r="D196" s="268"/>
      <c r="E196" s="142" t="s">
        <v>3</v>
      </c>
      <c r="F196" s="147"/>
      <c r="G196" s="144">
        <f>+G197</f>
        <v>1000</v>
      </c>
      <c r="H196" s="148">
        <f>+H197</f>
        <v>0</v>
      </c>
      <c r="I196" s="194">
        <f t="shared" si="3"/>
        <v>0</v>
      </c>
    </row>
    <row r="197" spans="2:9" ht="20.100000000000001" customHeight="1" x14ac:dyDescent="0.25">
      <c r="B197" s="260">
        <v>32</v>
      </c>
      <c r="C197" s="261"/>
      <c r="D197" s="262"/>
      <c r="E197" s="128" t="s">
        <v>12</v>
      </c>
      <c r="F197" s="133"/>
      <c r="G197" s="131">
        <v>1000</v>
      </c>
      <c r="H197" s="134">
        <f>+H198</f>
        <v>0</v>
      </c>
      <c r="I197" s="194"/>
    </row>
    <row r="198" spans="2:9" ht="20.25" customHeight="1" x14ac:dyDescent="0.25">
      <c r="B198" s="154"/>
      <c r="C198" s="155"/>
      <c r="D198" s="150">
        <v>3222</v>
      </c>
      <c r="E198" s="150" t="s">
        <v>190</v>
      </c>
      <c r="F198" s="156"/>
      <c r="G198" s="89"/>
      <c r="H198" s="149">
        <v>0</v>
      </c>
      <c r="I198" s="194"/>
    </row>
    <row r="199" spans="2:9" x14ac:dyDescent="0.25">
      <c r="B199" s="263" t="s">
        <v>193</v>
      </c>
      <c r="C199" s="264"/>
      <c r="D199" s="265"/>
      <c r="E199" s="214" t="s">
        <v>194</v>
      </c>
      <c r="F199" s="172"/>
      <c r="G199" s="173">
        <f>+G201</f>
        <v>38000</v>
      </c>
      <c r="H199" s="173">
        <f>+H201</f>
        <v>21382.85</v>
      </c>
      <c r="I199" s="194">
        <f>+H199/G199</f>
        <v>0.56270657894736842</v>
      </c>
    </row>
    <row r="200" spans="2:9" x14ac:dyDescent="0.25">
      <c r="B200" s="266" t="s">
        <v>159</v>
      </c>
      <c r="C200" s="267"/>
      <c r="D200" s="268"/>
      <c r="E200" s="182" t="s">
        <v>160</v>
      </c>
      <c r="F200" s="124"/>
      <c r="G200" s="127"/>
      <c r="H200" s="125"/>
      <c r="I200" s="194"/>
    </row>
    <row r="201" spans="2:9" ht="20.100000000000001" customHeight="1" x14ac:dyDescent="0.25">
      <c r="B201" s="266">
        <v>3</v>
      </c>
      <c r="C201" s="267"/>
      <c r="D201" s="268"/>
      <c r="E201" s="142" t="s">
        <v>3</v>
      </c>
      <c r="F201" s="147"/>
      <c r="G201" s="144">
        <f>+G202</f>
        <v>38000</v>
      </c>
      <c r="H201" s="148">
        <f>+H202</f>
        <v>21382.85</v>
      </c>
      <c r="I201" s="194"/>
    </row>
    <row r="202" spans="2:9" x14ac:dyDescent="0.25">
      <c r="B202" s="260">
        <v>32</v>
      </c>
      <c r="C202" s="261"/>
      <c r="D202" s="262"/>
      <c r="E202" s="128" t="s">
        <v>12</v>
      </c>
      <c r="F202" s="133"/>
      <c r="G202" s="131">
        <v>38000</v>
      </c>
      <c r="H202" s="134">
        <f>+H203</f>
        <v>21382.85</v>
      </c>
      <c r="I202" s="194"/>
    </row>
    <row r="203" spans="2:9" x14ac:dyDescent="0.25">
      <c r="B203" s="154"/>
      <c r="C203" s="155"/>
      <c r="D203" s="150">
        <v>3222</v>
      </c>
      <c r="E203" s="150" t="s">
        <v>190</v>
      </c>
      <c r="F203" s="156"/>
      <c r="G203" s="89"/>
      <c r="H203" s="151">
        <v>21382.85</v>
      </c>
      <c r="I203" s="194"/>
    </row>
    <row r="204" spans="2:9" x14ac:dyDescent="0.25">
      <c r="G204" s="116"/>
    </row>
    <row r="205" spans="2:9" x14ac:dyDescent="0.25">
      <c r="G205" s="116"/>
    </row>
    <row r="206" spans="2:9" x14ac:dyDescent="0.25">
      <c r="G206" s="117"/>
    </row>
    <row r="207" spans="2:9" x14ac:dyDescent="0.25">
      <c r="G207" s="117"/>
    </row>
    <row r="208" spans="2:9" x14ac:dyDescent="0.25">
      <c r="G208" s="117"/>
    </row>
  </sheetData>
  <autoFilter ref="B1:B209"/>
  <mergeCells count="106">
    <mergeCell ref="B17:D17"/>
    <mergeCell ref="B19:D19"/>
    <mergeCell ref="B21:D21"/>
    <mergeCell ref="B18:D18"/>
    <mergeCell ref="B25:D25"/>
    <mergeCell ref="B45:D45"/>
    <mergeCell ref="B54:D54"/>
    <mergeCell ref="B55:D55"/>
    <mergeCell ref="B9:D9"/>
    <mergeCell ref="B22:D22"/>
    <mergeCell ref="B23:D23"/>
    <mergeCell ref="B24:D24"/>
    <mergeCell ref="B15:D15"/>
    <mergeCell ref="B16:D16"/>
    <mergeCell ref="B2:I2"/>
    <mergeCell ref="B4:I4"/>
    <mergeCell ref="B6:E6"/>
    <mergeCell ref="B7:E7"/>
    <mergeCell ref="B8:D8"/>
    <mergeCell ref="B12:D12"/>
    <mergeCell ref="B10:D10"/>
    <mergeCell ref="B11:D11"/>
    <mergeCell ref="B13:D13"/>
    <mergeCell ref="B75:D75"/>
    <mergeCell ref="B76:D76"/>
    <mergeCell ref="B77:D77"/>
    <mergeCell ref="B78:D78"/>
    <mergeCell ref="B69:D69"/>
    <mergeCell ref="B70:D70"/>
    <mergeCell ref="B71:D71"/>
    <mergeCell ref="B74:D74"/>
    <mergeCell ref="B56:D56"/>
    <mergeCell ref="B57:D57"/>
    <mergeCell ref="B61:D61"/>
    <mergeCell ref="B63:D63"/>
    <mergeCell ref="B68:D68"/>
    <mergeCell ref="B64:D64"/>
    <mergeCell ref="B88:D88"/>
    <mergeCell ref="B101:D101"/>
    <mergeCell ref="B102:D102"/>
    <mergeCell ref="B103:D103"/>
    <mergeCell ref="B106:D106"/>
    <mergeCell ref="B83:D83"/>
    <mergeCell ref="B86:D86"/>
    <mergeCell ref="B87:D87"/>
    <mergeCell ref="B80:D80"/>
    <mergeCell ref="B81:D81"/>
    <mergeCell ref="B82:D82"/>
    <mergeCell ref="B94:D94"/>
    <mergeCell ref="B95:D95"/>
    <mergeCell ref="B96:D96"/>
    <mergeCell ref="B133:D133"/>
    <mergeCell ref="B137:D137"/>
    <mergeCell ref="B138:D138"/>
    <mergeCell ref="B122:D122"/>
    <mergeCell ref="B123:D123"/>
    <mergeCell ref="B131:D131"/>
    <mergeCell ref="B132:D132"/>
    <mergeCell ref="B114:D114"/>
    <mergeCell ref="B115:D115"/>
    <mergeCell ref="B116:D116"/>
    <mergeCell ref="B119:D119"/>
    <mergeCell ref="B121:D121"/>
    <mergeCell ref="B144:D144"/>
    <mergeCell ref="B145:D145"/>
    <mergeCell ref="B146:D146"/>
    <mergeCell ref="B147:D147"/>
    <mergeCell ref="B148:D148"/>
    <mergeCell ref="B139:D139"/>
    <mergeCell ref="B140:D140"/>
    <mergeCell ref="B142:D142"/>
    <mergeCell ref="B143:D143"/>
    <mergeCell ref="B169:D169"/>
    <mergeCell ref="B155:D155"/>
    <mergeCell ref="B156:D156"/>
    <mergeCell ref="B157:D157"/>
    <mergeCell ref="B159:D159"/>
    <mergeCell ref="B160:D160"/>
    <mergeCell ref="B149:D149"/>
    <mergeCell ref="B150:D150"/>
    <mergeCell ref="B151:D151"/>
    <mergeCell ref="B152:D152"/>
    <mergeCell ref="B112:D112"/>
    <mergeCell ref="B202:D202"/>
    <mergeCell ref="B199:D199"/>
    <mergeCell ref="B200:D200"/>
    <mergeCell ref="B201:D201"/>
    <mergeCell ref="B195:D195"/>
    <mergeCell ref="B196:D196"/>
    <mergeCell ref="B197:D197"/>
    <mergeCell ref="B185:D185"/>
    <mergeCell ref="B186:D186"/>
    <mergeCell ref="B187:D187"/>
    <mergeCell ref="B191:D191"/>
    <mergeCell ref="B194:D194"/>
    <mergeCell ref="B177:D177"/>
    <mergeCell ref="B178:D178"/>
    <mergeCell ref="B184:D184"/>
    <mergeCell ref="B170:D170"/>
    <mergeCell ref="B171:D171"/>
    <mergeCell ref="B175:D175"/>
    <mergeCell ref="B176:D176"/>
    <mergeCell ref="B161:D161"/>
    <mergeCell ref="B164:D164"/>
    <mergeCell ref="B165:D165"/>
    <mergeCell ref="B166:D166"/>
  </mergeCells>
  <pageMargins left="0.7" right="0.7" top="0.75" bottom="0.75" header="0.3" footer="0.3"/>
  <pageSetup paperSize="9" scale="54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 (2)</vt:lpstr>
      <vt:lpstr>Rashodi i prihodi prema izv (2</vt:lpstr>
      <vt:lpstr>Rashodi prema funkcijskoj k (2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Contabile</cp:lastModifiedBy>
  <cp:lastPrinted>2025-07-16T08:15:20Z</cp:lastPrinted>
  <dcterms:created xsi:type="dcterms:W3CDTF">2022-08-12T12:51:27Z</dcterms:created>
  <dcterms:modified xsi:type="dcterms:W3CDTF">2025-07-16T11:07:13Z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