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bile\Documents\GRAD\IZVRŠENJE\2024\"/>
    </mc:Choice>
  </mc:AlternateContent>
  <bookViews>
    <workbookView xWindow="0" yWindow="0" windowWidth="28800" windowHeight="12330" firstSheet="2" activeTab="6"/>
  </bookViews>
  <sheets>
    <sheet name="SAŽETAK" sheetId="1" r:id="rId1"/>
    <sheet name=" Račun prihoda i rashoda (2)" sheetId="12" r:id="rId2"/>
    <sheet name="Rashodi i prihodi prema izv (2" sheetId="13" r:id="rId3"/>
    <sheet name="Rashodi prema funkcijskoj k (2" sheetId="14" r:id="rId4"/>
    <sheet name="Račun financiranja " sheetId="9" r:id="rId5"/>
    <sheet name="Račun fin prema izvorima f" sheetId="10" r:id="rId6"/>
    <sheet name="Programska klasifikacija" sheetId="7" r:id="rId7"/>
  </sheets>
  <definedNames>
    <definedName name="_xlnm._FilterDatabase" localSheetId="6" hidden="1">'Programska klasifikacija'!$B$1:$B$234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7" l="1"/>
  <c r="G27" i="7"/>
  <c r="G8" i="7"/>
  <c r="H182" i="7"/>
  <c r="H133" i="7"/>
  <c r="H125" i="7"/>
  <c r="H141" i="7"/>
  <c r="H90" i="7"/>
  <c r="H96" i="7"/>
  <c r="H95" i="7" s="1"/>
  <c r="H102" i="7"/>
  <c r="H216" i="7" l="1"/>
  <c r="H101" i="7"/>
  <c r="G101" i="7"/>
  <c r="G7" i="14" l="1"/>
  <c r="C12" i="14"/>
  <c r="C9" i="14"/>
  <c r="C7" i="14"/>
  <c r="C6" i="14"/>
  <c r="G11" i="14"/>
  <c r="G13" i="14"/>
  <c r="E6" i="13"/>
  <c r="E11" i="13"/>
  <c r="E28" i="13"/>
  <c r="F6" i="13" l="1"/>
  <c r="F11" i="13"/>
  <c r="F28" i="13"/>
  <c r="G8" i="13"/>
  <c r="G10" i="13"/>
  <c r="G14" i="13"/>
  <c r="G15" i="13"/>
  <c r="G16" i="13"/>
  <c r="G17" i="13"/>
  <c r="G19" i="13"/>
  <c r="G25" i="13"/>
  <c r="G27" i="13"/>
  <c r="G31" i="13"/>
  <c r="G32" i="13"/>
  <c r="G33" i="13"/>
  <c r="G34" i="13"/>
  <c r="G36" i="13"/>
  <c r="G38" i="13"/>
  <c r="C37" i="13"/>
  <c r="C35" i="13"/>
  <c r="C30" i="13"/>
  <c r="C26" i="13"/>
  <c r="C23" i="13" s="1"/>
  <c r="C24" i="13"/>
  <c r="C18" i="13"/>
  <c r="C13" i="13"/>
  <c r="C6" i="13" s="1"/>
  <c r="C9" i="13"/>
  <c r="C7" i="13"/>
  <c r="I44" i="12"/>
  <c r="J54" i="12"/>
  <c r="K47" i="12"/>
  <c r="K49" i="12"/>
  <c r="K51" i="12"/>
  <c r="K54" i="12"/>
  <c r="K55" i="12"/>
  <c r="K56" i="12"/>
  <c r="K59" i="12"/>
  <c r="K60" i="12"/>
  <c r="K61" i="12"/>
  <c r="K62" i="12"/>
  <c r="K63" i="12"/>
  <c r="K64" i="12"/>
  <c r="K66" i="12"/>
  <c r="K67" i="12"/>
  <c r="K68" i="12"/>
  <c r="K69" i="12"/>
  <c r="K70" i="12"/>
  <c r="K71" i="12"/>
  <c r="K72" i="12"/>
  <c r="K73" i="12"/>
  <c r="K74" i="12"/>
  <c r="K76" i="12"/>
  <c r="K77" i="12"/>
  <c r="K78" i="12"/>
  <c r="K79" i="12"/>
  <c r="K81" i="12"/>
  <c r="K84" i="12"/>
  <c r="K88" i="12"/>
  <c r="K91" i="12"/>
  <c r="K95" i="12"/>
  <c r="K98" i="12"/>
  <c r="K100" i="12"/>
  <c r="K102" i="12"/>
  <c r="J12" i="12"/>
  <c r="J16" i="12"/>
  <c r="K17" i="12"/>
  <c r="K16" i="12"/>
  <c r="G101" i="12"/>
  <c r="G99" i="12"/>
  <c r="G94" i="12"/>
  <c r="G93" i="12"/>
  <c r="G92" i="12" s="1"/>
  <c r="G89" i="12"/>
  <c r="G86" i="12"/>
  <c r="G83" i="12"/>
  <c r="G82" i="12" s="1"/>
  <c r="G75" i="12"/>
  <c r="G65" i="12"/>
  <c r="G58" i="12"/>
  <c r="G53" i="12" s="1"/>
  <c r="G54" i="12"/>
  <c r="G50" i="12"/>
  <c r="G48" i="12"/>
  <c r="G46" i="12"/>
  <c r="G45" i="12" s="1"/>
  <c r="G44" i="12" s="1"/>
  <c r="G36" i="12"/>
  <c r="G35" i="12" s="1"/>
  <c r="G32" i="12"/>
  <c r="G30" i="12"/>
  <c r="G29" i="12" s="1"/>
  <c r="G27" i="12"/>
  <c r="G26" i="12"/>
  <c r="G24" i="12"/>
  <c r="G23" i="12" s="1"/>
  <c r="G21" i="12"/>
  <c r="G18" i="12"/>
  <c r="G13" i="12"/>
  <c r="G12" i="12" s="1"/>
  <c r="K14" i="12"/>
  <c r="K15" i="12"/>
  <c r="K19" i="12"/>
  <c r="K20" i="12"/>
  <c r="K22" i="12"/>
  <c r="K25" i="12"/>
  <c r="K28" i="12"/>
  <c r="K31" i="12"/>
  <c r="K33" i="12"/>
  <c r="K34" i="12"/>
  <c r="K37" i="12"/>
  <c r="K38" i="12"/>
  <c r="G43" i="12" l="1"/>
  <c r="G11" i="12"/>
  <c r="J24" i="1"/>
  <c r="I16" i="1"/>
  <c r="K14" i="1" l="1"/>
  <c r="K15" i="1"/>
  <c r="G25" i="1"/>
  <c r="G13" i="1"/>
  <c r="G10" i="1"/>
  <c r="G16" i="1" s="1"/>
  <c r="H181" i="7" l="1"/>
  <c r="H178" i="7"/>
  <c r="H177" i="7" s="1"/>
  <c r="H172" i="7"/>
  <c r="H171" i="7" s="1"/>
  <c r="H168" i="7"/>
  <c r="H167" i="7" s="1"/>
  <c r="H162" i="7"/>
  <c r="H189" i="7"/>
  <c r="H154" i="7"/>
  <c r="H157" i="7"/>
  <c r="H212" i="7"/>
  <c r="H204" i="7"/>
  <c r="H111" i="7"/>
  <c r="H118" i="7"/>
  <c r="H89" i="7"/>
  <c r="H78" i="7"/>
  <c r="H77" i="7" s="1"/>
  <c r="H75" i="7" s="1"/>
  <c r="J94" i="12"/>
  <c r="K94" i="12" s="1"/>
  <c r="J99" i="12"/>
  <c r="K99" i="12" s="1"/>
  <c r="J89" i="12"/>
  <c r="K89" i="12" s="1"/>
  <c r="J32" i="12"/>
  <c r="K32" i="12" s="1"/>
  <c r="J13" i="12"/>
  <c r="K13" i="12" s="1"/>
  <c r="H226" i="7"/>
  <c r="I226" i="7" s="1"/>
  <c r="G225" i="7"/>
  <c r="G223" i="7" s="1"/>
  <c r="I216" i="7"/>
  <c r="G211" i="7"/>
  <c r="G209" i="7" s="1"/>
  <c r="G107" i="7"/>
  <c r="I212" i="7" l="1"/>
  <c r="H211" i="7"/>
  <c r="I211" i="7" s="1"/>
  <c r="H225" i="7"/>
  <c r="I225" i="7" s="1"/>
  <c r="H152" i="7"/>
  <c r="H223" i="7" l="1"/>
  <c r="I223" i="7" s="1"/>
  <c r="H209" i="7"/>
  <c r="I209" i="7" s="1"/>
  <c r="J75" i="12"/>
  <c r="K75" i="12" s="1"/>
  <c r="J83" i="12"/>
  <c r="J86" i="12"/>
  <c r="J65" i="12"/>
  <c r="K65" i="12" s="1"/>
  <c r="J58" i="12"/>
  <c r="K58" i="12" s="1"/>
  <c r="J46" i="12"/>
  <c r="K46" i="12" s="1"/>
  <c r="J48" i="12"/>
  <c r="K48" i="12" s="1"/>
  <c r="J50" i="12"/>
  <c r="K50" i="12" s="1"/>
  <c r="J101" i="12"/>
  <c r="J36" i="12"/>
  <c r="J30" i="12"/>
  <c r="J27" i="12"/>
  <c r="J24" i="12"/>
  <c r="J18" i="12"/>
  <c r="K18" i="12" s="1"/>
  <c r="J21" i="12"/>
  <c r="K21" i="12" s="1"/>
  <c r="L11" i="1"/>
  <c r="L14" i="1"/>
  <c r="L15" i="1"/>
  <c r="J10" i="1"/>
  <c r="K10" i="1" s="1"/>
  <c r="J13" i="1"/>
  <c r="K13" i="1" s="1"/>
  <c r="H8" i="13"/>
  <c r="H10" i="13"/>
  <c r="H14" i="13"/>
  <c r="H15" i="13"/>
  <c r="H16" i="13"/>
  <c r="H17" i="13"/>
  <c r="H19" i="13"/>
  <c r="H25" i="13"/>
  <c r="H27" i="13"/>
  <c r="H31" i="13"/>
  <c r="H32" i="13"/>
  <c r="H33" i="13"/>
  <c r="H34" i="13"/>
  <c r="H36" i="13"/>
  <c r="H38" i="13"/>
  <c r="F24" i="13"/>
  <c r="F26" i="13"/>
  <c r="G26" i="13" s="1"/>
  <c r="F30" i="13"/>
  <c r="G30" i="13" s="1"/>
  <c r="F35" i="13"/>
  <c r="G35" i="13" s="1"/>
  <c r="F37" i="13"/>
  <c r="G37" i="13" s="1"/>
  <c r="F18" i="13"/>
  <c r="G18" i="13" s="1"/>
  <c r="F13" i="13"/>
  <c r="G13" i="13" s="1"/>
  <c r="F9" i="13"/>
  <c r="G9" i="13" s="1"/>
  <c r="F7" i="13"/>
  <c r="G7" i="13" s="1"/>
  <c r="F7" i="14"/>
  <c r="F9" i="14"/>
  <c r="G9" i="14" s="1"/>
  <c r="F12" i="14"/>
  <c r="G12" i="14" s="1"/>
  <c r="I78" i="7"/>
  <c r="I90" i="7"/>
  <c r="I155" i="7"/>
  <c r="I158" i="7"/>
  <c r="I168" i="7"/>
  <c r="I172" i="7"/>
  <c r="I178" i="7"/>
  <c r="I182" i="7"/>
  <c r="H12" i="7"/>
  <c r="H10" i="7" s="1"/>
  <c r="H9" i="7" s="1"/>
  <c r="G12" i="7"/>
  <c r="G10" i="7" s="1"/>
  <c r="H19" i="7"/>
  <c r="G18" i="7"/>
  <c r="G16" i="7" s="1"/>
  <c r="G15" i="7" s="1"/>
  <c r="H25" i="7"/>
  <c r="H24" i="7" s="1"/>
  <c r="H22" i="7" s="1"/>
  <c r="G24" i="7"/>
  <c r="G22" i="7" s="1"/>
  <c r="G21" i="7" s="1"/>
  <c r="H221" i="7"/>
  <c r="H220" i="7" s="1"/>
  <c r="H218" i="7" s="1"/>
  <c r="G220" i="7"/>
  <c r="G218" i="7" s="1"/>
  <c r="G203" i="7"/>
  <c r="G201" i="7" s="1"/>
  <c r="H203" i="7"/>
  <c r="H201" i="7" s="1"/>
  <c r="H188" i="7"/>
  <c r="H186" i="7" s="1"/>
  <c r="G188" i="7"/>
  <c r="G186" i="7" s="1"/>
  <c r="H161" i="7"/>
  <c r="H159" i="7" s="1"/>
  <c r="H150" i="7"/>
  <c r="H149" i="7" s="1"/>
  <c r="H147" i="7" s="1"/>
  <c r="H140" i="7"/>
  <c r="G140" i="7"/>
  <c r="H132" i="7"/>
  <c r="G132" i="7"/>
  <c r="I125" i="7"/>
  <c r="H122" i="7"/>
  <c r="I122" i="7" s="1"/>
  <c r="I111" i="7"/>
  <c r="H108" i="7"/>
  <c r="G95" i="7"/>
  <c r="G89" i="7"/>
  <c r="I89" i="7" s="1"/>
  <c r="H85" i="7"/>
  <c r="H84" i="7" s="1"/>
  <c r="H82" i="7" s="1"/>
  <c r="G84" i="7"/>
  <c r="G82" i="7" s="1"/>
  <c r="H72" i="7"/>
  <c r="H71" i="7" s="1"/>
  <c r="G71" i="7"/>
  <c r="H64" i="7"/>
  <c r="I64" i="7" s="1"/>
  <c r="H68" i="7"/>
  <c r="I68" i="7" s="1"/>
  <c r="G63" i="7"/>
  <c r="H31" i="7"/>
  <c r="I31" i="7" s="1"/>
  <c r="H50" i="7"/>
  <c r="I50" i="7" s="1"/>
  <c r="G30" i="7"/>
  <c r="H58" i="7"/>
  <c r="I58" i="7" s="1"/>
  <c r="H54" i="7"/>
  <c r="I54" i="7" s="1"/>
  <c r="G181" i="7"/>
  <c r="I181" i="7" s="1"/>
  <c r="G177" i="7"/>
  <c r="I177" i="7" s="1"/>
  <c r="G171" i="7"/>
  <c r="I171" i="7" s="1"/>
  <c r="I167" i="7"/>
  <c r="G161" i="7"/>
  <c r="G157" i="7"/>
  <c r="I157" i="7" s="1"/>
  <c r="G154" i="7"/>
  <c r="I154" i="7" s="1"/>
  <c r="G149" i="7"/>
  <c r="G147" i="7" s="1"/>
  <c r="G121" i="7"/>
  <c r="G77" i="7"/>
  <c r="G75" i="7" s="1"/>
  <c r="I75" i="7" s="1"/>
  <c r="G53" i="7"/>
  <c r="I10" i="7" l="1"/>
  <c r="G87" i="7"/>
  <c r="F6" i="14"/>
  <c r="G6" i="14" s="1"/>
  <c r="G24" i="13"/>
  <c r="F23" i="13"/>
  <c r="G23" i="13" s="1"/>
  <c r="J93" i="12"/>
  <c r="K93" i="12" s="1"/>
  <c r="K101" i="12"/>
  <c r="L86" i="12"/>
  <c r="K86" i="12"/>
  <c r="J82" i="12"/>
  <c r="K83" i="12"/>
  <c r="J35" i="12"/>
  <c r="K36" i="12"/>
  <c r="J29" i="12"/>
  <c r="K30" i="12"/>
  <c r="J26" i="12"/>
  <c r="K27" i="12"/>
  <c r="J23" i="12"/>
  <c r="K24" i="12"/>
  <c r="J45" i="12"/>
  <c r="J16" i="1"/>
  <c r="I82" i="7"/>
  <c r="I108" i="7"/>
  <c r="H107" i="7"/>
  <c r="I147" i="7"/>
  <c r="I72" i="7"/>
  <c r="I71" i="7"/>
  <c r="G6" i="13"/>
  <c r="J92" i="12"/>
  <c r="K92" i="12" s="1"/>
  <c r="L93" i="12"/>
  <c r="J53" i="12"/>
  <c r="L12" i="12"/>
  <c r="I132" i="7"/>
  <c r="I22" i="7"/>
  <c r="I95" i="7"/>
  <c r="I140" i="7"/>
  <c r="I186" i="7"/>
  <c r="H18" i="7"/>
  <c r="H16" i="7" s="1"/>
  <c r="H15" i="7" s="1"/>
  <c r="I15" i="7" s="1"/>
  <c r="G9" i="7"/>
  <c r="I9" i="7" s="1"/>
  <c r="H21" i="7"/>
  <c r="I21" i="7" s="1"/>
  <c r="I133" i="7"/>
  <c r="I77" i="7"/>
  <c r="I189" i="7"/>
  <c r="I188" i="7"/>
  <c r="I162" i="7"/>
  <c r="I150" i="7"/>
  <c r="I96" i="7"/>
  <c r="I85" i="7"/>
  <c r="I161" i="7"/>
  <c r="I149" i="7"/>
  <c r="I141" i="7"/>
  <c r="I84" i="7"/>
  <c r="H121" i="7"/>
  <c r="I121" i="7" s="1"/>
  <c r="G61" i="7"/>
  <c r="H63" i="7"/>
  <c r="H30" i="7"/>
  <c r="I30" i="7" s="1"/>
  <c r="G152" i="7"/>
  <c r="I152" i="7" s="1"/>
  <c r="H53" i="7"/>
  <c r="I53" i="7" s="1"/>
  <c r="G28" i="7"/>
  <c r="G159" i="7"/>
  <c r="I159" i="7" s="1"/>
  <c r="I107" i="7" l="1"/>
  <c r="H87" i="7"/>
  <c r="I16" i="7"/>
  <c r="L82" i="12"/>
  <c r="K82" i="12"/>
  <c r="L53" i="12"/>
  <c r="K53" i="12"/>
  <c r="L45" i="12"/>
  <c r="K45" i="12"/>
  <c r="L35" i="12"/>
  <c r="K35" i="12"/>
  <c r="L29" i="12"/>
  <c r="K29" i="12"/>
  <c r="L26" i="12"/>
  <c r="K26" i="12"/>
  <c r="L23" i="12"/>
  <c r="K23" i="12"/>
  <c r="J11" i="12"/>
  <c r="K12" i="12"/>
  <c r="J44" i="12"/>
  <c r="I87" i="7"/>
  <c r="H61" i="7"/>
  <c r="I61" i="7" s="1"/>
  <c r="I63" i="7"/>
  <c r="H28" i="7"/>
  <c r="H8" i="7" l="1"/>
  <c r="J43" i="12"/>
  <c r="K43" i="12" s="1"/>
  <c r="K44" i="12"/>
  <c r="I28" i="7"/>
  <c r="I27" i="7" l="1"/>
  <c r="I8" i="7"/>
  <c r="E7" i="14" l="1"/>
  <c r="H7" i="14" s="1"/>
  <c r="E9" i="14"/>
  <c r="E12" i="14"/>
  <c r="H12" i="14" s="1"/>
  <c r="I13" i="1"/>
  <c r="I10" i="1"/>
  <c r="E37" i="13"/>
  <c r="H37" i="13" s="1"/>
  <c r="E35" i="13"/>
  <c r="H35" i="13" s="1"/>
  <c r="E30" i="13"/>
  <c r="H30" i="13" s="1"/>
  <c r="E26" i="13"/>
  <c r="H26" i="13" s="1"/>
  <c r="E24" i="13"/>
  <c r="E20" i="13"/>
  <c r="E18" i="13"/>
  <c r="H18" i="13" s="1"/>
  <c r="E13" i="13"/>
  <c r="H13" i="13" s="1"/>
  <c r="E9" i="13"/>
  <c r="H9" i="13" s="1"/>
  <c r="E7" i="13"/>
  <c r="H7" i="13" s="1"/>
  <c r="I92" i="12"/>
  <c r="L92" i="12" s="1"/>
  <c r="I11" i="12"/>
  <c r="L11" i="12" s="1"/>
  <c r="H24" i="13" l="1"/>
  <c r="E23" i="13"/>
  <c r="H23" i="13" s="1"/>
  <c r="H6" i="13"/>
  <c r="E6" i="14"/>
  <c r="H6" i="14" s="1"/>
  <c r="H9" i="14"/>
  <c r="I43" i="12"/>
  <c r="L43" i="12" s="1"/>
  <c r="L44" i="12"/>
  <c r="L10" i="1"/>
  <c r="L13" i="1"/>
  <c r="K11" i="12" l="1"/>
</calcChain>
</file>

<file path=xl/sharedStrings.xml><?xml version="1.0" encoding="utf-8"?>
<sst xmlns="http://schemas.openxmlformats.org/spreadsheetml/2006/main" count="532" uniqueCount="241">
  <si>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</si>
  <si>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</si>
  <si>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</si>
  <si>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</si>
  <si>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</si>
  <si>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</si>
  <si>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</si>
  <si>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</si>
  <si>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</si>
  <si>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</si>
  <si>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</si>
  <si>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</si>
  <si>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</si>
  <si>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</si>
  <si>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</si>
  <si>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</si>
  <si>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</si>
  <si>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</si>
  <si>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</si>
  <si>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</si>
  <si>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Pomoći iz inozemstva i od subjekata unutar općeg proračuna</t>
  </si>
  <si>
    <t>Prihodi od prodaje proizvoda i robe te pruženih usluga</t>
  </si>
  <si>
    <t>….</t>
  </si>
  <si>
    <t>Plaće za redovan rad</t>
  </si>
  <si>
    <t>Službena putovanja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</si>
  <si>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</si>
  <si>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</si>
  <si>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</si>
  <si>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</si>
  <si>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</si>
  <si>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</si>
  <si>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</si>
  <si>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</si>
  <si>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</si>
  <si>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</si>
  <si>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</si>
  <si>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</si>
  <si>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</si>
  <si>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</si>
  <si>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</si>
  <si>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</si>
  <si>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</si>
  <si>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</si>
  <si>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</si>
  <si>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5=4/3*100</t>
  </si>
  <si>
    <t>TEKUĆI PLAN 2023.*</t>
  </si>
  <si>
    <t>INDEKS**</t>
  </si>
  <si>
    <t>TEKUĆI PLAN 2023.**</t>
  </si>
  <si>
    <t>IZVORNI PLAN ILI REBALANS 2023.*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</si>
  <si>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</si>
  <si>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</si>
  <si>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</si>
  <si>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</si>
  <si>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</si>
  <si>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</si>
  <si>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</si>
  <si>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</si>
  <si>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</si>
  <si>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 xml:space="preserve">OSTVARENJE/IZVRŠENJE 
1.-6.2022. </t>
  </si>
  <si>
    <t xml:space="preserve">OSTVARENJE/IZVRŠENJE 
1.-6.2023. 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</si>
  <si>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</si>
  <si>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</si>
  <si>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</si>
  <si>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</si>
  <si>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</si>
  <si>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RAČUN FINANCIRANJA</t>
  </si>
  <si>
    <t>IZVJEŠTAJ PO PROGRAMSKOJ KLASIFIKACIJI</t>
  </si>
  <si>
    <t>SAŽETAK  RAČUNA PRIHODA I RASHODA I  RAČUNA FINANCIRANJA  može sadržavati i dodatne podatke.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</si>
  <si>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</si>
  <si>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 xml:space="preserve">RAČUN PRIHODA I RASHODA </t>
  </si>
  <si>
    <t>UKUPNO PRIHODI</t>
  </si>
  <si>
    <t>Pomoći od međunarodnih organizacija te institucija i tijela EU</t>
  </si>
  <si>
    <t>6321</t>
  </si>
  <si>
    <t>Tekuće pomoći od međunarodnih organizacija</t>
  </si>
  <si>
    <t>6322</t>
  </si>
  <si>
    <t>Kapitalne pomoći od međunarodnih organizacija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</si>
  <si>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</si>
  <si>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</si>
  <si>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</si>
  <si>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</si>
  <si>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JLP(R)S koji im nije nadležan</t>
  </si>
  <si>
    <t>Tekuće pomoći iz državnog proračuna</t>
  </si>
  <si>
    <t>6381</t>
  </si>
  <si>
    <t>Prihodi od imovine</t>
  </si>
  <si>
    <t>Prihod od financijske imovine</t>
  </si>
  <si>
    <t>Prihodi od kamata na oročena sredstva</t>
  </si>
  <si>
    <t>Prih.od administrativnih pristojbi i po poseb propisima</t>
  </si>
  <si>
    <t>Prihodi po posebnim propisima</t>
  </si>
  <si>
    <t>Ostali nespomenuti prihodi</t>
  </si>
  <si>
    <t>Prihodi od prodaje proizvoda i robe te pruženih usluga i prihodi od donacija</t>
  </si>
  <si>
    <t>Prihodi od ppruženih usluga</t>
  </si>
  <si>
    <t xml:space="preserve">donacije od pravnih i fizičkih osoba izvan opće države </t>
  </si>
  <si>
    <t>Tekuće donacije</t>
  </si>
  <si>
    <t>Kapitalne donacije</t>
  </si>
  <si>
    <t>Prihodi iz nadležnog proračuna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</si>
  <si>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</si>
  <si>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</si>
  <si>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</si>
  <si>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Ostali rashodi za zaposlene</t>
  </si>
  <si>
    <t>Doprinosi za obvezno zdravstveno osiguranje</t>
  </si>
  <si>
    <t>Naknade za prijevoz, za rad na terenu i odvojeni život</t>
  </si>
  <si>
    <t xml:space="preserve">Uredski materijal i ostali materijalni rashodi  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</si>
  <si>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</si>
  <si>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</si>
  <si>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</si>
  <si>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</si>
  <si>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</si>
  <si>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Usluge telefona, pošte i prijevoza</t>
  </si>
  <si>
    <t>Usluge tekućeg i investicijskog održavanja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</si>
  <si>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</si>
  <si>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</si>
  <si>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</si>
  <si>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</si>
  <si>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</si>
  <si>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</si>
  <si>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za rad predstavničkih i izvršnih tijela, povjerenstava i slično</t>
  </si>
  <si>
    <t>Premije osiguranja</t>
  </si>
  <si>
    <t>Članarine i norme</t>
  </si>
  <si>
    <t>Pristojbe i naknade</t>
  </si>
  <si>
    <t>Ostali nespomenuti rashodi poslovanja</t>
  </si>
  <si>
    <t>Financijski rashodi</t>
  </si>
  <si>
    <t>Bankarske usluge i usluge platnog prometa</t>
  </si>
  <si>
    <t>Naknade građanima i kućanstvima u naravi</t>
  </si>
  <si>
    <t>Rashodi za nabavu proizvedene dugotrajne imovine</t>
  </si>
  <si>
    <t>Uredska oprema i namještaj</t>
  </si>
  <si>
    <t>Sportska I glazbena oprema</t>
  </si>
  <si>
    <t>Knjige</t>
  </si>
  <si>
    <t>51 Ostale pomoći</t>
  </si>
  <si>
    <t>53 'Proračuni, drugi nivoi - za posebne i / ili ugovorene namjen</t>
  </si>
  <si>
    <t>54 Pomoći tijela i fondova EU</t>
  </si>
  <si>
    <t>55 Pomoći iz inozemstva</t>
  </si>
  <si>
    <t>61 Donacije</t>
  </si>
  <si>
    <t>82 'Pre.viš.iz ranijih god.</t>
  </si>
  <si>
    <t>08 Rekreacija,kultura i religija</t>
  </si>
  <si>
    <t>0820 Služba kulture</t>
  </si>
  <si>
    <t>09 Obrazovanje</t>
  </si>
  <si>
    <t>091 Predškolsko i osnovno obrazovanje</t>
  </si>
  <si>
    <t>0912 Osnovno obrazovanje</t>
  </si>
  <si>
    <t>10 Socijalna zaštita</t>
  </si>
  <si>
    <t>1070 Socij.pomoć stano.koje nije obuhv.redov.socij.progr.</t>
  </si>
  <si>
    <t>TOŠ - SEI BERNARDO BENUSSI ROVINJ - ROVIGNO</t>
  </si>
  <si>
    <t>P1027</t>
  </si>
  <si>
    <t>OPĆE JAVNE POTREBE U KULTURI</t>
  </si>
  <si>
    <t>GRADSKE KULTURNO-ZABAVNE MANIFESTACIJE</t>
  </si>
  <si>
    <t>A102701</t>
  </si>
  <si>
    <t>Rashodi za materijal i energiju</t>
  </si>
  <si>
    <t>Opći prihodi i primici</t>
  </si>
  <si>
    <t>P1032</t>
  </si>
  <si>
    <t>SOCIJALNA SKRB</t>
  </si>
  <si>
    <t>A103212</t>
  </si>
  <si>
    <t>NAKNADA RAZLIKE U CIJENI TOPLOG OBROKA</t>
  </si>
  <si>
    <t>P1026</t>
  </si>
  <si>
    <t>OPĆE JAVNE POTREBE U ŠKOLSTVU</t>
  </si>
  <si>
    <t>A102607</t>
  </si>
  <si>
    <t>NATJECANJA UČENIKA</t>
  </si>
  <si>
    <t>P1036</t>
  </si>
  <si>
    <t>Proračunski korisnik 11453: TOŠ-SEI BERNARDO BENUSSI ROVINJ-ROVIGNO</t>
  </si>
  <si>
    <t>Aktivnost A103601</t>
  </si>
  <si>
    <t>DECENTRALIZIRANE FUNKCIJE</t>
  </si>
  <si>
    <t>Izvor financiranja 11</t>
  </si>
  <si>
    <t>Izvor financiranja 51</t>
  </si>
  <si>
    <t>Ostale pomoći</t>
  </si>
  <si>
    <t>PRODUŽENI BORAVAK</t>
  </si>
  <si>
    <t>Aktivnost A103602</t>
  </si>
  <si>
    <t>Izvor financiranja 53</t>
  </si>
  <si>
    <t>Proračuni, drugi nivoi</t>
  </si>
  <si>
    <t>ŠKOLSKI PEDAGOG</t>
  </si>
  <si>
    <t>Aktivnost A103603</t>
  </si>
  <si>
    <t>ŠKOLSKI ODBOR</t>
  </si>
  <si>
    <t>Aktivnost A103604</t>
  </si>
  <si>
    <t>PROGRAMI ŠKOLE</t>
  </si>
  <si>
    <t>Aktivnost A103605</t>
  </si>
  <si>
    <t>Izvor financiranja 31</t>
  </si>
  <si>
    <t>Vlastiti prihodi</t>
  </si>
  <si>
    <t>Izvor financiranja 55</t>
  </si>
  <si>
    <t>Pomoći iz inozemstva</t>
  </si>
  <si>
    <t>Izvor financiranja 61</t>
  </si>
  <si>
    <t>Donacije</t>
  </si>
  <si>
    <t>Izvor financiranja 82</t>
  </si>
  <si>
    <t>Pre.viš.iz ranijih god.</t>
  </si>
  <si>
    <t>NABAVA ŠKOLSKIH UDŽBENIKA</t>
  </si>
  <si>
    <t>Aktivnost K103605</t>
  </si>
  <si>
    <t>NABAVA RADNIH BILJEŽNICA</t>
  </si>
  <si>
    <t>Aktivnost A103630</t>
  </si>
  <si>
    <t xml:space="preserve">Naknade graðanima i kuæanstvima temelj osig i druge nakn   </t>
  </si>
  <si>
    <t>OPREMANJE PROSTORA</t>
  </si>
  <si>
    <t>Aktivnost K103601</t>
  </si>
  <si>
    <t>MATERIJ.RASHODI PO OSNOVI DODATNIH STANDARDA</t>
  </si>
  <si>
    <t>Aktivnost A103635</t>
  </si>
  <si>
    <t>PUNa torba zajedništva</t>
  </si>
  <si>
    <t>Aktivnost T103623</t>
  </si>
  <si>
    <t>Izvor financiranja 54</t>
  </si>
  <si>
    <t>Pomoći tijela i fondova EU</t>
  </si>
  <si>
    <t>ŠKOLSKA SHEMA</t>
  </si>
  <si>
    <t>Aktivnost T103604</t>
  </si>
  <si>
    <t>Uredski materijal i ostali materijalni rashodi</t>
  </si>
  <si>
    <t>Nakn/rad član predst i izvrš tijela, povjeren i sl</t>
  </si>
  <si>
    <t>Materijal i sirovine</t>
  </si>
  <si>
    <t xml:space="preserve">OSTVARENJE/IZVRŠENJE 
1.-12.2023. </t>
  </si>
  <si>
    <t>Zatezne kamate</t>
  </si>
  <si>
    <t>Troškovi sudskih postupaka</t>
  </si>
  <si>
    <t>Doprinosi za obvezno osiguranje u slučaju nezaposlenosti</t>
  </si>
  <si>
    <t>Oprema za održavanje I zaštitu</t>
  </si>
  <si>
    <t>Uređaji, strojevi I oprema za ostale namjene</t>
  </si>
  <si>
    <t>Ostale tekuće donacije u naravi</t>
  </si>
  <si>
    <t>Ostali rashodi</t>
  </si>
  <si>
    <t>3812</t>
  </si>
  <si>
    <t>Aktivnost T103627</t>
  </si>
  <si>
    <t>Pomoćnici u nastavi za šk.god.2023/2024</t>
  </si>
  <si>
    <t>PREHRANA UČENIKA - MZO</t>
  </si>
  <si>
    <t>Aktivnost T103637</t>
  </si>
  <si>
    <t>Usluge promidžbe I informiranja</t>
  </si>
  <si>
    <t xml:space="preserve">Ostali rashodi </t>
  </si>
  <si>
    <t>Prijevozna sredstva u cestovnom prometu</t>
  </si>
  <si>
    <t xml:space="preserve"> IZVRŠENJE 
1.-12.2023. </t>
  </si>
  <si>
    <t>3211</t>
  </si>
  <si>
    <t>3239</t>
  </si>
  <si>
    <t>3237</t>
  </si>
  <si>
    <t xml:space="preserve">3233 </t>
  </si>
  <si>
    <t>Usluga promidžbe</t>
  </si>
  <si>
    <t>4221</t>
  </si>
  <si>
    <t>4227</t>
  </si>
  <si>
    <t>Uredska oprema I namještaj</t>
  </si>
  <si>
    <t>Uređaji I stroj.i oprema za ost.namjene</t>
  </si>
  <si>
    <t>4231</t>
  </si>
  <si>
    <t>Prijevozna sredstava u cestovnom prometu</t>
  </si>
  <si>
    <t>IZVORNI PLAN ILI REBALANS 2024.*</t>
  </si>
  <si>
    <t>TEKUĆI PLAN 2024.*</t>
  </si>
  <si>
    <t xml:space="preserve">OSTVARENJE/IZVRŠENJE 
1.-12.2024. </t>
  </si>
  <si>
    <t xml:space="preserve">IZVJEŠTAJ O IZVRŠENJU FINANCIJSKOG PLANA PRORAČUNSKOG KORISNIKA JEDINICE LOKALNE I PODRUČNE (REGIONALNE) SAMOUPRAVE ZA 2024. </t>
  </si>
  <si>
    <t>6332</t>
  </si>
  <si>
    <t>Potpore iz proračuna</t>
  </si>
  <si>
    <t>Kapitalne potpore iz proračuna</t>
  </si>
  <si>
    <t>Stručno usavršavanje zaposlenika</t>
  </si>
  <si>
    <t>41 Prih. Pos. nam.</t>
  </si>
  <si>
    <t xml:space="preserve">IZVRŠENJE 
1.-12.2024. </t>
  </si>
  <si>
    <t xml:space="preserve"> IZVRŠENJE 
1.-12.2024. </t>
  </si>
  <si>
    <t>Izvor financiranja 41</t>
  </si>
  <si>
    <t>Prih.pos.nam.</t>
  </si>
  <si>
    <t>3213</t>
  </si>
  <si>
    <t>4226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</si>
</sst>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</numFmts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rgb="FF3048C0"/>
      <name val="Arial"/>
      <family val="2"/>
      <charset val="238"/>
    </font>
    <font>
      <sz val="10.5"/>
      <name val="Arial Narrow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sz val="11"/>
      <color rgb="FF000096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10"/>
      <color rgb="FF0000CC"/>
      <name val="Arial"/>
      <family val="2"/>
      <charset val="238"/>
    </font>
    <font>
      <sz val="11"/>
      <color rgb="FF0000CC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4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20" fillId="0" borderId="0" applyFont="0" applyFill="0" applyBorder="0" applyAlignment="0" applyProtection="0"/>
  </cellStyleXfs>
  <cellXfs count="285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0" fontId="13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6" fillId="2" borderId="3" xfId="0" quotePrefix="1" applyFont="1" applyFill="1" applyBorder="1" applyAlignment="1">
      <alignment horizontal="left" vertical="center"/>
    </xf>
    <xf numFmtId="3" fontId="6" fillId="2" borderId="3" xfId="0" applyNumberFormat="1" applyFont="1" applyFill="1" applyBorder="1" applyAlignment="1">
      <alignment horizontal="right"/>
    </xf>
    <xf numFmtId="0" fontId="1" fillId="0" borderId="0" xfId="0" applyFont="1"/>
    <xf numFmtId="0" fontId="11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2" fillId="0" borderId="0" xfId="0" applyFont="1" applyAlignment="1">
      <alignment wrapText="1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3" fontId="3" fillId="2" borderId="3" xfId="0" applyNumberFormat="1" applyFont="1" applyFill="1" applyBorder="1" applyAlignment="1">
      <alignment horizontal="left" vertical="center"/>
    </xf>
    <xf numFmtId="0" fontId="11" fillId="4" borderId="3" xfId="0" applyNumberFormat="1" applyFont="1" applyFill="1" applyBorder="1" applyAlignment="1" applyProtection="1">
      <alignment horizontal="left" vertical="center" wrapText="1"/>
    </xf>
    <xf numFmtId="164" fontId="6" fillId="4" borderId="3" xfId="0" applyNumberFormat="1" applyFont="1" applyFill="1" applyBorder="1" applyAlignment="1">
      <alignment horizontal="right" vertical="center"/>
    </xf>
    <xf numFmtId="3" fontId="3" fillId="4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3" fontId="6" fillId="2" borderId="3" xfId="0" applyNumberFormat="1" applyFont="1" applyFill="1" applyBorder="1" applyAlignment="1">
      <alignment horizontal="left" vertical="center"/>
    </xf>
    <xf numFmtId="164" fontId="6" fillId="2" borderId="3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1" fillId="2" borderId="3" xfId="0" quotePrefix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9" fillId="0" borderId="3" xfId="0" quotePrefix="1" applyNumberFormat="1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horizontal="right"/>
    </xf>
    <xf numFmtId="49" fontId="11" fillId="0" borderId="3" xfId="0" quotePrefix="1" applyNumberFormat="1" applyFont="1" applyFill="1" applyBorder="1" applyAlignment="1">
      <alignment horizontal="left" vertical="center" wrapText="1"/>
    </xf>
    <xf numFmtId="49" fontId="11" fillId="0" borderId="3" xfId="0" quotePrefix="1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9" fillId="0" borderId="3" xfId="0" quotePrefix="1" applyNumberFormat="1" applyFont="1" applyFill="1" applyBorder="1" applyAlignment="1">
      <alignment vertical="center" wrapText="1"/>
    </xf>
    <xf numFmtId="0" fontId="11" fillId="0" borderId="3" xfId="0" quotePrefix="1" applyNumberFormat="1" applyFont="1" applyFill="1" applyBorder="1" applyAlignment="1">
      <alignment horizontal="left" vertical="center" wrapText="1"/>
    </xf>
    <xf numFmtId="0" fontId="11" fillId="0" borderId="3" xfId="0" quotePrefix="1" applyNumberFormat="1" applyFont="1" applyFill="1" applyBorder="1" applyAlignment="1">
      <alignment horizontal="center" vertical="center" wrapText="1"/>
    </xf>
    <xf numFmtId="164" fontId="6" fillId="4" borderId="3" xfId="0" applyNumberFormat="1" applyFont="1" applyFill="1" applyBorder="1" applyAlignment="1">
      <alignment horizontal="right"/>
    </xf>
    <xf numFmtId="164" fontId="6" fillId="2" borderId="3" xfId="0" applyNumberFormat="1" applyFont="1" applyFill="1" applyBorder="1" applyAlignment="1">
      <alignment horizontal="right"/>
    </xf>
    <xf numFmtId="0" fontId="21" fillId="0" borderId="0" xfId="0" applyFont="1"/>
    <xf numFmtId="164" fontId="6" fillId="0" borderId="3" xfId="0" applyNumberFormat="1" applyFont="1" applyFill="1" applyBorder="1" applyAlignment="1">
      <alignment horizontal="right"/>
    </xf>
    <xf numFmtId="3" fontId="9" fillId="2" borderId="3" xfId="0" applyNumberFormat="1" applyFont="1" applyFill="1" applyBorder="1" applyAlignment="1">
      <alignment horizontal="left" vertical="center"/>
    </xf>
    <xf numFmtId="164" fontId="9" fillId="2" borderId="3" xfId="0" applyNumberFormat="1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3" xfId="2" applyFont="1" applyFill="1" applyBorder="1" applyAlignment="1">
      <alignment horizontal="left" vertical="center" wrapText="1"/>
    </xf>
    <xf numFmtId="0" fontId="22" fillId="0" borderId="3" xfId="2" applyFont="1" applyFill="1" applyBorder="1" applyAlignment="1">
      <alignment horizontal="left" vertical="center" wrapText="1"/>
    </xf>
    <xf numFmtId="0" fontId="11" fillId="0" borderId="3" xfId="2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/>
    </xf>
    <xf numFmtId="0" fontId="11" fillId="4" borderId="3" xfId="0" applyNumberFormat="1" applyFont="1" applyFill="1" applyBorder="1" applyAlignment="1" applyProtection="1">
      <alignment horizontal="left" vertical="center"/>
    </xf>
    <xf numFmtId="3" fontId="9" fillId="4" borderId="3" xfId="0" applyNumberFormat="1" applyFont="1" applyFill="1" applyBorder="1" applyAlignment="1">
      <alignment horizontal="left" vertical="center"/>
    </xf>
    <xf numFmtId="164" fontId="11" fillId="4" borderId="3" xfId="0" applyNumberFormat="1" applyFont="1" applyFill="1" applyBorder="1" applyAlignment="1">
      <alignment horizontal="left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 applyProtection="1">
      <alignment horizontal="right" wrapText="1"/>
    </xf>
    <xf numFmtId="164" fontId="3" fillId="2" borderId="3" xfId="0" applyNumberFormat="1" applyFont="1" applyFill="1" applyBorder="1" applyAlignment="1" applyProtection="1">
      <alignment horizontal="right" wrapText="1"/>
    </xf>
    <xf numFmtId="0" fontId="23" fillId="0" borderId="0" xfId="3" applyFont="1" applyFill="1" applyBorder="1" applyAlignment="1">
      <alignment horizontal="left" vertical="center" wrapText="1"/>
    </xf>
    <xf numFmtId="164" fontId="9" fillId="2" borderId="3" xfId="0" applyNumberFormat="1" applyFont="1" applyFill="1" applyBorder="1" applyAlignment="1" applyProtection="1">
      <alignment horizontal="left" vertical="center" wrapText="1"/>
    </xf>
    <xf numFmtId="3" fontId="9" fillId="2" borderId="3" xfId="0" applyNumberFormat="1" applyFont="1" applyFill="1" applyBorder="1" applyAlignment="1" applyProtection="1">
      <alignment horizontal="left" vertical="center" wrapText="1"/>
    </xf>
    <xf numFmtId="0" fontId="23" fillId="0" borderId="0" xfId="4" applyFont="1" applyFill="1" applyBorder="1" applyAlignment="1">
      <alignment horizontal="left" vertical="center" wrapText="1"/>
    </xf>
    <xf numFmtId="3" fontId="6" fillId="2" borderId="3" xfId="0" applyNumberFormat="1" applyFont="1" applyFill="1" applyBorder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0" fontId="24" fillId="0" borderId="0" xfId="0" applyFont="1" applyAlignment="1">
      <alignment horizontal="left"/>
    </xf>
    <xf numFmtId="3" fontId="3" fillId="2" borderId="3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0" fontId="25" fillId="0" borderId="0" xfId="0" applyFont="1" applyAlignment="1">
      <alignment horizontal="left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16" fillId="2" borderId="3" xfId="0" applyNumberFormat="1" applyFont="1" applyFill="1" applyBorder="1" applyAlignment="1" applyProtection="1">
      <alignment horizontal="left" vertical="top" wrapText="1"/>
    </xf>
    <xf numFmtId="0" fontId="11" fillId="5" borderId="3" xfId="0" applyNumberFormat="1" applyFont="1" applyFill="1" applyBorder="1" applyAlignment="1" applyProtection="1">
      <alignment horizontal="left" vertical="center" wrapText="1"/>
    </xf>
    <xf numFmtId="3" fontId="3" fillId="5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right" wrapText="1"/>
    </xf>
    <xf numFmtId="164" fontId="0" fillId="0" borderId="3" xfId="0" applyNumberFormat="1" applyBorder="1"/>
    <xf numFmtId="164" fontId="6" fillId="5" borderId="3" xfId="0" applyNumberFormat="1" applyFont="1" applyFill="1" applyBorder="1" applyAlignment="1">
      <alignment horizontal="right"/>
    </xf>
    <xf numFmtId="164" fontId="6" fillId="5" borderId="3" xfId="0" applyNumberFormat="1" applyFont="1" applyFill="1" applyBorder="1" applyAlignment="1" applyProtection="1">
      <alignment horizontal="right" wrapText="1"/>
    </xf>
    <xf numFmtId="164" fontId="3" fillId="2" borderId="4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164" fontId="3" fillId="2" borderId="3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49" fontId="27" fillId="0" borderId="0" xfId="0" applyNumberFormat="1" applyFont="1" applyAlignment="1">
      <alignment vertical="center"/>
    </xf>
    <xf numFmtId="164" fontId="3" fillId="2" borderId="3" xfId="0" applyNumberFormat="1" applyFont="1" applyFill="1" applyBorder="1" applyAlignment="1">
      <alignment horizontal="left" vertical="center"/>
    </xf>
    <xf numFmtId="3" fontId="3" fillId="8" borderId="4" xfId="0" applyNumberFormat="1" applyFont="1" applyFill="1" applyBorder="1" applyAlignment="1">
      <alignment horizontal="left" vertical="center"/>
    </xf>
    <xf numFmtId="164" fontId="3" fillId="8" borderId="3" xfId="0" applyNumberFormat="1" applyFont="1" applyFill="1" applyBorder="1" applyAlignment="1">
      <alignment horizontal="center" vertical="center"/>
    </xf>
    <xf numFmtId="164" fontId="3" fillId="8" borderId="3" xfId="0" applyNumberFormat="1" applyFont="1" applyFill="1" applyBorder="1" applyAlignment="1">
      <alignment horizontal="left" vertical="center"/>
    </xf>
    <xf numFmtId="0" fontId="0" fillId="8" borderId="3" xfId="0" applyFill="1" applyBorder="1"/>
    <xf numFmtId="164" fontId="0" fillId="8" borderId="3" xfId="0" applyNumberFormat="1" applyFill="1" applyBorder="1"/>
    <xf numFmtId="0" fontId="10" fillId="8" borderId="3" xfId="0" quotePrefix="1" applyFont="1" applyFill="1" applyBorder="1" applyAlignment="1">
      <alignment horizontal="left" vertical="center" wrapText="1"/>
    </xf>
    <xf numFmtId="3" fontId="3" fillId="8" borderId="3" xfId="0" applyNumberFormat="1" applyFont="1" applyFill="1" applyBorder="1" applyAlignment="1">
      <alignment horizontal="right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3" fontId="6" fillId="6" borderId="4" xfId="0" applyNumberFormat="1" applyFont="1" applyFill="1" applyBorder="1" applyAlignment="1">
      <alignment horizontal="left" vertical="center"/>
    </xf>
    <xf numFmtId="49" fontId="1" fillId="6" borderId="3" xfId="0" applyNumberFormat="1" applyFont="1" applyFill="1" applyBorder="1" applyAlignment="1">
      <alignment vertical="center"/>
    </xf>
    <xf numFmtId="164" fontId="6" fillId="6" borderId="3" xfId="0" applyNumberFormat="1" applyFont="1" applyFill="1" applyBorder="1" applyAlignment="1">
      <alignment horizontal="center" vertical="center"/>
    </xf>
    <xf numFmtId="164" fontId="6" fillId="6" borderId="3" xfId="0" applyNumberFormat="1" applyFont="1" applyFill="1" applyBorder="1" applyAlignment="1">
      <alignment horizontal="left" vertical="center"/>
    </xf>
    <xf numFmtId="0" fontId="1" fillId="6" borderId="3" xfId="0" applyFont="1" applyFill="1" applyBorder="1"/>
    <xf numFmtId="164" fontId="1" fillId="6" borderId="3" xfId="0" applyNumberFormat="1" applyFont="1" applyFill="1" applyBorder="1"/>
    <xf numFmtId="0" fontId="6" fillId="6" borderId="1" xfId="0" applyNumberFormat="1" applyFont="1" applyFill="1" applyBorder="1" applyAlignment="1" applyProtection="1">
      <alignment horizontal="left" vertical="center" wrapText="1" indent="1"/>
    </xf>
    <xf numFmtId="0" fontId="6" fillId="6" borderId="2" xfId="0" applyNumberFormat="1" applyFont="1" applyFill="1" applyBorder="1" applyAlignment="1" applyProtection="1">
      <alignment horizontal="left" vertical="center" wrapText="1" indent="1"/>
    </xf>
    <xf numFmtId="164" fontId="6" fillId="8" borderId="3" xfId="0" applyNumberFormat="1" applyFont="1" applyFill="1" applyBorder="1" applyAlignment="1">
      <alignment horizontal="center" vertical="center"/>
    </xf>
    <xf numFmtId="164" fontId="6" fillId="8" borderId="3" xfId="0" applyNumberFormat="1" applyFont="1" applyFill="1" applyBorder="1" applyAlignment="1">
      <alignment horizontal="left" vertical="center"/>
    </xf>
    <xf numFmtId="0" fontId="1" fillId="8" borderId="3" xfId="0" applyFont="1" applyFill="1" applyBorder="1"/>
    <xf numFmtId="164" fontId="1" fillId="8" borderId="3" xfId="0" applyNumberFormat="1" applyFont="1" applyFill="1" applyBorder="1"/>
    <xf numFmtId="0" fontId="28" fillId="8" borderId="4" xfId="0" applyNumberFormat="1" applyFont="1" applyFill="1" applyBorder="1" applyAlignment="1" applyProtection="1">
      <alignment horizontal="left" vertical="center" wrapText="1"/>
    </xf>
    <xf numFmtId="3" fontId="28" fillId="8" borderId="4" xfId="0" applyNumberFormat="1" applyFont="1" applyFill="1" applyBorder="1" applyAlignment="1">
      <alignment horizontal="left" vertical="center"/>
    </xf>
    <xf numFmtId="164" fontId="28" fillId="8" borderId="3" xfId="0" applyNumberFormat="1" applyFont="1" applyFill="1" applyBorder="1" applyAlignment="1">
      <alignment horizontal="left" vertical="center"/>
    </xf>
    <xf numFmtId="0" fontId="28" fillId="8" borderId="1" xfId="0" applyNumberFormat="1" applyFont="1" applyFill="1" applyBorder="1" applyAlignment="1" applyProtection="1">
      <alignment horizontal="left" vertical="center" wrapText="1"/>
    </xf>
    <xf numFmtId="0" fontId="28" fillId="8" borderId="2" xfId="0" applyNumberFormat="1" applyFont="1" applyFill="1" applyBorder="1" applyAlignment="1" applyProtection="1">
      <alignment horizontal="left" vertical="center" wrapText="1"/>
    </xf>
    <xf numFmtId="0" fontId="29" fillId="8" borderId="3" xfId="0" applyFont="1" applyFill="1" applyBorder="1" applyAlignment="1">
      <alignment horizontal="left"/>
    </xf>
    <xf numFmtId="164" fontId="29" fillId="8" borderId="3" xfId="0" applyNumberFormat="1" applyFont="1" applyFill="1" applyBorder="1" applyAlignment="1">
      <alignment horizontal="left"/>
    </xf>
    <xf numFmtId="4" fontId="27" fillId="0" borderId="0" xfId="0" applyNumberFormat="1" applyFont="1" applyAlignment="1">
      <alignment vertical="center"/>
    </xf>
    <xf numFmtId="49" fontId="27" fillId="0" borderId="3" xfId="0" applyNumberFormat="1" applyFont="1" applyBorder="1" applyAlignment="1">
      <alignment vertical="center"/>
    </xf>
    <xf numFmtId="4" fontId="27" fillId="0" borderId="3" xfId="0" applyNumberFormat="1" applyFont="1" applyBorder="1" applyAlignment="1">
      <alignment vertical="center"/>
    </xf>
    <xf numFmtId="0" fontId="6" fillId="6" borderId="3" xfId="0" applyNumberFormat="1" applyFont="1" applyFill="1" applyBorder="1" applyAlignment="1" applyProtection="1">
      <alignment horizontal="left" vertical="center" wrapText="1"/>
    </xf>
    <xf numFmtId="164" fontId="31" fillId="0" borderId="3" xfId="0" applyNumberFormat="1" applyFont="1" applyBorder="1"/>
    <xf numFmtId="0" fontId="6" fillId="0" borderId="1" xfId="0" applyNumberFormat="1" applyFont="1" applyFill="1" applyBorder="1" applyAlignment="1" applyProtection="1">
      <alignment horizontal="left" vertical="center" wrapText="1" indent="1"/>
    </xf>
    <xf numFmtId="0" fontId="6" fillId="0" borderId="2" xfId="0" applyNumberFormat="1" applyFont="1" applyFill="1" applyBorder="1" applyAlignment="1" applyProtection="1">
      <alignment horizontal="left" vertical="center" wrapText="1" indent="1"/>
    </xf>
    <xf numFmtId="0" fontId="1" fillId="0" borderId="3" xfId="0" applyFont="1" applyFill="1" applyBorder="1"/>
    <xf numFmtId="164" fontId="2" fillId="0" borderId="0" xfId="0" applyNumberFormat="1" applyFont="1" applyFill="1" applyBorder="1" applyAlignment="1" applyProtection="1">
      <alignment horizontal="center" vertical="center" wrapText="1"/>
    </xf>
    <xf numFmtId="164" fontId="6" fillId="3" borderId="3" xfId="0" applyNumberFormat="1" applyFont="1" applyFill="1" applyBorder="1" applyAlignment="1" applyProtection="1">
      <alignment horizontal="center" vertical="center" wrapText="1"/>
    </xf>
    <xf numFmtId="164" fontId="27" fillId="0" borderId="3" xfId="0" applyNumberFormat="1" applyFont="1" applyBorder="1" applyAlignment="1">
      <alignment vertical="center"/>
    </xf>
    <xf numFmtId="164" fontId="27" fillId="0" borderId="0" xfId="0" applyNumberFormat="1" applyFont="1" applyAlignment="1">
      <alignment vertical="center"/>
    </xf>
    <xf numFmtId="164" fontId="0" fillId="0" borderId="0" xfId="0" applyNumberFormat="1"/>
    <xf numFmtId="0" fontId="3" fillId="2" borderId="3" xfId="0" applyNumberFormat="1" applyFont="1" applyFill="1" applyBorder="1" applyAlignment="1" applyProtection="1">
      <alignment horizontal="left" vertical="center" wrapText="1" indent="1"/>
    </xf>
    <xf numFmtId="0" fontId="6" fillId="6" borderId="3" xfId="0" applyNumberFormat="1" applyFont="1" applyFill="1" applyBorder="1" applyAlignment="1" applyProtection="1">
      <alignment horizontal="left" vertical="center" wrapText="1" indent="1"/>
    </xf>
    <xf numFmtId="0" fontId="6" fillId="0" borderId="3" xfId="0" applyNumberFormat="1" applyFont="1" applyFill="1" applyBorder="1" applyAlignment="1" applyProtection="1">
      <alignment horizontal="left" vertical="center" wrapText="1" indent="1"/>
    </xf>
    <xf numFmtId="49" fontId="27" fillId="0" borderId="4" xfId="0" applyNumberFormat="1" applyFont="1" applyBorder="1" applyAlignment="1">
      <alignment vertical="center"/>
    </xf>
    <xf numFmtId="0" fontId="16" fillId="8" borderId="3" xfId="0" quotePrefix="1" applyFont="1" applyFill="1" applyBorder="1" applyAlignment="1">
      <alignment horizontal="left" vertical="center"/>
    </xf>
    <xf numFmtId="0" fontId="10" fillId="8" borderId="3" xfId="0" quotePrefix="1" applyFont="1" applyFill="1" applyBorder="1" applyAlignment="1">
      <alignment horizontal="left" vertical="center"/>
    </xf>
    <xf numFmtId="0" fontId="16" fillId="8" borderId="4" xfId="0" quotePrefix="1" applyFont="1" applyFill="1" applyBorder="1" applyAlignment="1">
      <alignment horizontal="left" vertical="center" wrapText="1"/>
    </xf>
    <xf numFmtId="3" fontId="6" fillId="8" borderId="3" xfId="0" applyNumberFormat="1" applyFont="1" applyFill="1" applyBorder="1" applyAlignment="1">
      <alignment horizontal="right"/>
    </xf>
    <xf numFmtId="0" fontId="6" fillId="9" borderId="4" xfId="0" applyNumberFormat="1" applyFont="1" applyFill="1" applyBorder="1" applyAlignment="1" applyProtection="1">
      <alignment horizontal="left" vertical="center" wrapText="1"/>
    </xf>
    <xf numFmtId="0" fontId="0" fillId="9" borderId="3" xfId="0" applyFill="1" applyBorder="1"/>
    <xf numFmtId="164" fontId="6" fillId="9" borderId="3" xfId="0" applyNumberFormat="1" applyFont="1" applyFill="1" applyBorder="1" applyAlignment="1">
      <alignment horizontal="center" vertical="center"/>
    </xf>
    <xf numFmtId="164" fontId="1" fillId="9" borderId="3" xfId="0" applyNumberFormat="1" applyFont="1" applyFill="1" applyBorder="1" applyAlignment="1">
      <alignment horizontal="center" vertical="center"/>
    </xf>
    <xf numFmtId="0" fontId="6" fillId="9" borderId="4" xfId="0" applyNumberFormat="1" applyFont="1" applyFill="1" applyBorder="1" applyAlignment="1" applyProtection="1">
      <alignment vertical="center" wrapText="1"/>
    </xf>
    <xf numFmtId="3" fontId="3" fillId="9" borderId="4" xfId="0" applyNumberFormat="1" applyFont="1" applyFill="1" applyBorder="1" applyAlignment="1">
      <alignment horizontal="left" vertical="center"/>
    </xf>
    <xf numFmtId="164" fontId="29" fillId="8" borderId="3" xfId="0" applyNumberFormat="1" applyFont="1" applyFill="1" applyBorder="1" applyAlignment="1">
      <alignment horizontal="center" vertical="center"/>
    </xf>
    <xf numFmtId="164" fontId="1" fillId="6" borderId="3" xfId="0" applyNumberFormat="1" applyFont="1" applyFill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8" borderId="3" xfId="0" applyNumberFormat="1" applyFont="1" applyFill="1" applyBorder="1" applyAlignment="1">
      <alignment horizontal="center" vertical="center"/>
    </xf>
    <xf numFmtId="164" fontId="1" fillId="0" borderId="3" xfId="0" applyNumberFormat="1" applyFont="1" applyBorder="1"/>
    <xf numFmtId="0" fontId="16" fillId="8" borderId="3" xfId="0" quotePrefix="1" applyFont="1" applyFill="1" applyBorder="1" applyAlignment="1">
      <alignment horizontal="left" vertical="center" wrapText="1"/>
    </xf>
    <xf numFmtId="0" fontId="3" fillId="9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vertical="center" wrapText="1"/>
    </xf>
    <xf numFmtId="0" fontId="3" fillId="2" borderId="2" xfId="0" applyNumberFormat="1" applyFont="1" applyFill="1" applyBorder="1" applyAlignment="1" applyProtection="1">
      <alignment vertical="center" wrapText="1"/>
    </xf>
    <xf numFmtId="164" fontId="6" fillId="9" borderId="3" xfId="0" applyNumberFormat="1" applyFont="1" applyFill="1" applyBorder="1" applyAlignment="1">
      <alignment horizontal="left" vertical="center"/>
    </xf>
    <xf numFmtId="164" fontId="30" fillId="2" borderId="3" xfId="0" applyNumberFormat="1" applyFont="1" applyFill="1" applyBorder="1" applyAlignment="1">
      <alignment horizontal="left" vertical="center"/>
    </xf>
    <xf numFmtId="164" fontId="6" fillId="6" borderId="3" xfId="1" applyNumberFormat="1" applyFont="1" applyFill="1" applyBorder="1" applyAlignment="1">
      <alignment horizontal="left" vertical="center"/>
    </xf>
    <xf numFmtId="1" fontId="14" fillId="3" borderId="3" xfId="0" applyNumberFormat="1" applyFont="1" applyFill="1" applyBorder="1" applyAlignment="1" applyProtection="1">
      <alignment horizontal="center" vertical="center" wrapText="1"/>
    </xf>
    <xf numFmtId="0" fontId="3" fillId="10" borderId="4" xfId="0" applyNumberFormat="1" applyFont="1" applyFill="1" applyBorder="1" applyAlignment="1" applyProtection="1">
      <alignment horizontal="left" vertical="center" wrapText="1"/>
    </xf>
    <xf numFmtId="3" fontId="3" fillId="10" borderId="4" xfId="0" applyNumberFormat="1" applyFont="1" applyFill="1" applyBorder="1" applyAlignment="1">
      <alignment horizontal="left" vertical="center"/>
    </xf>
    <xf numFmtId="164" fontId="6" fillId="10" borderId="3" xfId="0" applyNumberFormat="1" applyFont="1" applyFill="1" applyBorder="1" applyAlignment="1">
      <alignment horizontal="left" vertical="center"/>
    </xf>
    <xf numFmtId="164" fontId="18" fillId="10" borderId="3" xfId="0" applyNumberFormat="1" applyFont="1" applyFill="1" applyBorder="1" applyAlignment="1">
      <alignment horizontal="left" vertical="center"/>
    </xf>
    <xf numFmtId="0" fontId="18" fillId="10" borderId="4" xfId="0" applyNumberFormat="1" applyFont="1" applyFill="1" applyBorder="1" applyAlignment="1" applyProtection="1">
      <alignment horizontal="left" vertical="center" wrapText="1"/>
    </xf>
    <xf numFmtId="10" fontId="3" fillId="7" borderId="3" xfId="0" applyNumberFormat="1" applyFont="1" applyFill="1" applyBorder="1" applyAlignment="1">
      <alignment horizontal="center" vertical="center"/>
    </xf>
    <xf numFmtId="9" fontId="0" fillId="0" borderId="3" xfId="5" applyFont="1" applyBorder="1"/>
    <xf numFmtId="9" fontId="0" fillId="5" borderId="3" xfId="5" applyFont="1" applyFill="1" applyBorder="1"/>
    <xf numFmtId="164" fontId="1" fillId="5" borderId="3" xfId="0" applyNumberFormat="1" applyFont="1" applyFill="1" applyBorder="1"/>
    <xf numFmtId="164" fontId="24" fillId="0" borderId="3" xfId="0" applyNumberFormat="1" applyFont="1" applyBorder="1" applyAlignment="1">
      <alignment horizontal="left"/>
    </xf>
    <xf numFmtId="164" fontId="25" fillId="0" borderId="3" xfId="0" applyNumberFormat="1" applyFont="1" applyBorder="1" applyAlignment="1">
      <alignment horizontal="left"/>
    </xf>
    <xf numFmtId="164" fontId="32" fillId="0" borderId="3" xfId="0" applyNumberFormat="1" applyFont="1" applyBorder="1" applyAlignment="1">
      <alignment horizontal="left"/>
    </xf>
    <xf numFmtId="164" fontId="6" fillId="3" borderId="3" xfId="0" applyNumberFormat="1" applyFont="1" applyFill="1" applyBorder="1" applyAlignment="1">
      <alignment horizontal="right"/>
    </xf>
    <xf numFmtId="164" fontId="6" fillId="0" borderId="3" xfId="0" applyNumberFormat="1" applyFont="1" applyBorder="1" applyAlignment="1">
      <alignment horizontal="right"/>
    </xf>
    <xf numFmtId="9" fontId="6" fillId="3" borderId="3" xfId="5" applyFont="1" applyFill="1" applyBorder="1" applyAlignment="1">
      <alignment horizontal="right"/>
    </xf>
    <xf numFmtId="9" fontId="6" fillId="0" borderId="3" xfId="5" applyFont="1" applyFill="1" applyBorder="1" applyAlignment="1">
      <alignment horizontal="right"/>
    </xf>
    <xf numFmtId="164" fontId="1" fillId="0" borderId="3" xfId="0" applyNumberFormat="1" applyFont="1" applyBorder="1" applyAlignment="1">
      <alignment horizontal="left" vertical="center"/>
    </xf>
    <xf numFmtId="9" fontId="1" fillId="0" borderId="3" xfId="5" applyFont="1" applyBorder="1" applyAlignment="1">
      <alignment horizontal="center" vertical="center"/>
    </xf>
    <xf numFmtId="9" fontId="0" fillId="4" borderId="3" xfId="5" applyFont="1" applyFill="1" applyBorder="1" applyAlignment="1">
      <alignment horizontal="center"/>
    </xf>
    <xf numFmtId="164" fontId="9" fillId="0" borderId="3" xfId="0" applyNumberFormat="1" applyFont="1" applyBorder="1" applyAlignment="1">
      <alignment horizontal="left" vertical="center"/>
    </xf>
    <xf numFmtId="164" fontId="21" fillId="0" borderId="3" xfId="0" applyNumberFormat="1" applyFont="1" applyBorder="1"/>
    <xf numFmtId="164" fontId="21" fillId="0" borderId="3" xfId="0" applyNumberFormat="1" applyFont="1" applyBorder="1" applyAlignment="1">
      <alignment vertical="center"/>
    </xf>
    <xf numFmtId="164" fontId="21" fillId="0" borderId="3" xfId="0" applyNumberFormat="1" applyFont="1" applyBorder="1" applyAlignment="1">
      <alignment horizontal="center" vertical="center"/>
    </xf>
    <xf numFmtId="9" fontId="21" fillId="0" borderId="3" xfId="5" applyFont="1" applyBorder="1" applyAlignment="1">
      <alignment horizontal="center" vertical="center"/>
    </xf>
    <xf numFmtId="9" fontId="21" fillId="0" borderId="0" xfId="5" applyFont="1" applyBorder="1" applyAlignment="1">
      <alignment horizontal="center" vertical="center"/>
    </xf>
    <xf numFmtId="0" fontId="6" fillId="9" borderId="4" xfId="0" applyNumberFormat="1" applyFont="1" applyFill="1" applyBorder="1" applyAlignment="1" applyProtection="1">
      <alignment horizontal="left" vertical="center" wrapText="1"/>
    </xf>
    <xf numFmtId="0" fontId="28" fillId="8" borderId="4" xfId="0" applyNumberFormat="1" applyFont="1" applyFill="1" applyBorder="1" applyAlignment="1" applyProtection="1">
      <alignment horizontal="left" vertical="center" wrapText="1"/>
    </xf>
    <xf numFmtId="164" fontId="6" fillId="3" borderId="3" xfId="0" applyNumberFormat="1" applyFont="1" applyFill="1" applyBorder="1" applyAlignment="1" applyProtection="1">
      <alignment horizontal="right" wrapText="1"/>
    </xf>
    <xf numFmtId="10" fontId="6" fillId="3" borderId="3" xfId="5" applyNumberFormat="1" applyFont="1" applyFill="1" applyBorder="1" applyAlignment="1">
      <alignment horizontal="right"/>
    </xf>
    <xf numFmtId="10" fontId="6" fillId="0" borderId="3" xfId="5" applyNumberFormat="1" applyFont="1" applyFill="1" applyBorder="1" applyAlignment="1">
      <alignment horizontal="right"/>
    </xf>
    <xf numFmtId="164" fontId="11" fillId="0" borderId="3" xfId="0" applyNumberFormat="1" applyFont="1" applyBorder="1" applyAlignment="1">
      <alignment horizontal="left" vertical="center"/>
    </xf>
    <xf numFmtId="164" fontId="0" fillId="0" borderId="3" xfId="0" applyNumberFormat="1" applyFont="1" applyFill="1" applyBorder="1"/>
    <xf numFmtId="0" fontId="28" fillId="8" borderId="4" xfId="0" applyNumberFormat="1" applyFont="1" applyFill="1" applyBorder="1" applyAlignment="1" applyProtection="1">
      <alignment horizontal="left" vertical="center" wrapText="1"/>
    </xf>
    <xf numFmtId="164" fontId="11" fillId="2" borderId="3" xfId="0" applyNumberFormat="1" applyFont="1" applyFill="1" applyBorder="1" applyAlignment="1">
      <alignment horizontal="left" vertical="center"/>
    </xf>
    <xf numFmtId="9" fontId="0" fillId="0" borderId="3" xfId="5" applyFont="1" applyBorder="1" applyAlignment="1">
      <alignment horizontal="center" vertical="center"/>
    </xf>
    <xf numFmtId="0" fontId="28" fillId="8" borderId="4" xfId="0" applyNumberFormat="1" applyFont="1" applyFill="1" applyBorder="1" applyAlignment="1" applyProtection="1">
      <alignment horizontal="left" vertical="center" wrapText="1"/>
    </xf>
    <xf numFmtId="0" fontId="6" fillId="6" borderId="3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8" fillId="0" borderId="5" xfId="0" applyNumberFormat="1" applyFont="1" applyFill="1" applyBorder="1" applyAlignment="1" applyProtection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1" fillId="0" borderId="1" xfId="0" quotePrefix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28" fillId="8" borderId="1" xfId="0" applyNumberFormat="1" applyFont="1" applyFill="1" applyBorder="1" applyAlignment="1" applyProtection="1">
      <alignment horizontal="left" vertical="center" wrapText="1"/>
    </xf>
    <xf numFmtId="0" fontId="28" fillId="8" borderId="2" xfId="0" applyNumberFormat="1" applyFont="1" applyFill="1" applyBorder="1" applyAlignment="1" applyProtection="1">
      <alignment horizontal="left" vertical="center" wrapText="1"/>
    </xf>
    <xf numFmtId="0" fontId="28" fillId="8" borderId="4" xfId="0" applyNumberFormat="1" applyFont="1" applyFill="1" applyBorder="1" applyAlignment="1" applyProtection="1">
      <alignment horizontal="left" vertical="center" wrapText="1"/>
    </xf>
    <xf numFmtId="0" fontId="6" fillId="6" borderId="3" xfId="0" applyNumberFormat="1" applyFont="1" applyFill="1" applyBorder="1" applyAlignment="1" applyProtection="1">
      <alignment horizontal="left" vertical="center" wrapText="1"/>
    </xf>
    <xf numFmtId="0" fontId="3" fillId="10" borderId="1" xfId="0" applyNumberFormat="1" applyFont="1" applyFill="1" applyBorder="1" applyAlignment="1" applyProtection="1">
      <alignment horizontal="left" vertical="center" wrapText="1"/>
    </xf>
    <xf numFmtId="0" fontId="3" fillId="10" borderId="2" xfId="0" applyNumberFormat="1" applyFont="1" applyFill="1" applyBorder="1" applyAlignment="1" applyProtection="1">
      <alignment horizontal="left" vertical="center" wrapText="1"/>
    </xf>
    <xf numFmtId="0" fontId="3" fillId="10" borderId="4" xfId="0" applyNumberFormat="1" applyFont="1" applyFill="1" applyBorder="1" applyAlignment="1" applyProtection="1">
      <alignment horizontal="left" vertical="center" wrapText="1"/>
    </xf>
    <xf numFmtId="0" fontId="6" fillId="6" borderId="1" xfId="0" applyNumberFormat="1" applyFont="1" applyFill="1" applyBorder="1" applyAlignment="1" applyProtection="1">
      <alignment horizontal="left" vertical="center" wrapText="1" indent="1"/>
    </xf>
    <xf numFmtId="0" fontId="6" fillId="6" borderId="2" xfId="0" applyNumberFormat="1" applyFont="1" applyFill="1" applyBorder="1" applyAlignment="1" applyProtection="1">
      <alignment horizontal="left" vertical="center" wrapText="1" indent="1"/>
    </xf>
    <xf numFmtId="0" fontId="6" fillId="6" borderId="4" xfId="0" applyNumberFormat="1" applyFont="1" applyFill="1" applyBorder="1" applyAlignment="1" applyProtection="1">
      <alignment horizontal="left" vertical="center" wrapText="1" indent="1"/>
    </xf>
    <xf numFmtId="0" fontId="6" fillId="9" borderId="1" xfId="0" applyNumberFormat="1" applyFont="1" applyFill="1" applyBorder="1" applyAlignment="1" applyProtection="1">
      <alignment horizontal="left" vertical="center" wrapText="1"/>
    </xf>
    <xf numFmtId="0" fontId="6" fillId="9" borderId="2" xfId="0" applyNumberFormat="1" applyFont="1" applyFill="1" applyBorder="1" applyAlignment="1" applyProtection="1">
      <alignment horizontal="left" vertical="center" wrapText="1"/>
    </xf>
    <xf numFmtId="0" fontId="6" fillId="9" borderId="4" xfId="0" applyNumberFormat="1" applyFont="1" applyFill="1" applyBorder="1" applyAlignment="1" applyProtection="1">
      <alignment horizontal="left" vertical="center" wrapText="1"/>
    </xf>
    <xf numFmtId="0" fontId="3" fillId="9" borderId="1" xfId="0" applyNumberFormat="1" applyFont="1" applyFill="1" applyBorder="1" applyAlignment="1" applyProtection="1">
      <alignment horizontal="left" vertical="center" wrapText="1"/>
    </xf>
    <xf numFmtId="0" fontId="3" fillId="9" borderId="2" xfId="0" applyNumberFormat="1" applyFont="1" applyFill="1" applyBorder="1" applyAlignment="1" applyProtection="1">
      <alignment horizontal="left" vertical="center" wrapText="1"/>
    </xf>
    <xf numFmtId="0" fontId="3" fillId="9" borderId="4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18" fillId="10" borderId="1" xfId="0" applyNumberFormat="1" applyFont="1" applyFill="1" applyBorder="1" applyAlignment="1" applyProtection="1">
      <alignment horizontal="left" vertical="center" wrapText="1"/>
    </xf>
    <xf numFmtId="0" fontId="18" fillId="10" borderId="2" xfId="0" applyNumberFormat="1" applyFont="1" applyFill="1" applyBorder="1" applyAlignment="1" applyProtection="1">
      <alignment horizontal="left" vertical="center" wrapText="1"/>
    </xf>
    <xf numFmtId="0" fontId="18" fillId="10" borderId="4" xfId="0" applyNumberFormat="1" applyFont="1" applyFill="1" applyBorder="1" applyAlignment="1" applyProtection="1">
      <alignment horizontal="left" vertical="center" wrapText="1"/>
    </xf>
    <xf numFmtId="0" fontId="6" fillId="6" borderId="3" xfId="0" applyNumberFormat="1" applyFont="1" applyFill="1" applyBorder="1" applyAlignment="1" applyProtection="1">
      <alignment horizontal="left" vertical="center" wrapText="1" indent="1"/>
    </xf>
    <xf numFmtId="0" fontId="28" fillId="8" borderId="3" xfId="0" applyNumberFormat="1" applyFont="1" applyFill="1" applyBorder="1" applyAlignment="1" applyProtection="1">
      <alignment horizontal="left" vertical="center" wrapText="1"/>
    </xf>
    <xf numFmtId="0" fontId="26" fillId="8" borderId="1" xfId="0" applyNumberFormat="1" applyFont="1" applyFill="1" applyBorder="1" applyAlignment="1" applyProtection="1">
      <alignment horizontal="left" vertical="center" wrapText="1"/>
    </xf>
    <xf numFmtId="0" fontId="26" fillId="8" borderId="2" xfId="0" applyNumberFormat="1" applyFont="1" applyFill="1" applyBorder="1" applyAlignment="1" applyProtection="1">
      <alignment horizontal="left" vertical="center" wrapText="1"/>
    </xf>
    <xf numFmtId="0" fontId="26" fillId="8" borderId="4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49" fontId="27" fillId="0" borderId="3" xfId="0" applyNumberFormat="1" applyFont="1" applyBorder="1" applyAlignment="1">
      <alignment horizontal="left" vertical="center"/>
    </xf>
    <xf numFmtId="0" fontId="6" fillId="6" borderId="2" xfId="0" applyNumberFormat="1" applyFont="1" applyFill="1" applyBorder="1" applyAlignment="1" applyProtection="1">
      <alignment horizontal="left" vertical="center" wrapText="1"/>
    </xf>
    <xf numFmtId="0" fontId="30" fillId="2" borderId="3" xfId="0" applyNumberFormat="1" applyFont="1" applyFill="1" applyBorder="1" applyAlignment="1" applyProtection="1">
      <alignment horizontal="left" vertical="center" wrapText="1"/>
    </xf>
    <xf numFmtId="49" fontId="27" fillId="0" borderId="4" xfId="0" applyNumberFormat="1" applyFont="1" applyBorder="1" applyAlignment="1">
      <alignment horizontal="left" vertical="center"/>
    </xf>
  </cellXfs>
  <cellStyles count="6">
    <cellStyle name="Currency" xfId="1" builtinId="4"/>
    <cellStyle name="Normal" xfId="0" builtinId="0"/>
    <cellStyle name="Obično_List1" xfId="4"/>
    <cellStyle name="Obično_List4" xfId="2"/>
    <cellStyle name="Obično_List5" xfId="3"/>
    <cellStyle name="Percent" xfId="5" builtinId="5"/>
  </cellStyles>
  <dxfs count="0"/>
  <tableStyles count="0" defaultTableStyle="TableStyleMedium2" defaultPivotStyle="PivotStyleLight16"/>
  <colors>
    <mruColors>
      <color rgb="FF0000CC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5"/>
  <sheetViews>
    <sheetView workbookViewId="0">
      <selection activeCell="F4" sqref="F4"/>
    </sheetView>
  </sheetViews>
  <sheetFormatPr defaultRowHeight="15" x14ac:dyDescent="0.25"/>
  <cols>
    <col min="6" max="10" width="25.28515625" customWidth="1"/>
    <col min="11" max="12" width="15.7109375" customWidth="1"/>
  </cols>
  <sheetData>
    <row r="1" spans="2:12" ht="42" customHeight="1" x14ac:dyDescent="0.25">
      <c r="B1" s="221" t="s">
        <v>229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2" spans="2:12" ht="18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</row>
    <row r="3" spans="2:12" ht="15.75" customHeight="1" x14ac:dyDescent="0.25">
      <c r="B3" s="221" t="s">
        <v>11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</row>
    <row r="4" spans="2:12" ht="36" customHeight="1" x14ac:dyDescent="0.25">
      <c r="B4" s="241"/>
      <c r="C4" s="241"/>
      <c r="D4" s="241"/>
      <c r="E4" s="20"/>
      <c r="F4" s="20"/>
      <c r="G4" s="20"/>
      <c r="H4" s="20"/>
      <c r="I4" s="20"/>
      <c r="J4" s="3"/>
      <c r="K4" s="3"/>
    </row>
    <row r="5" spans="2:12" ht="18" customHeight="1" x14ac:dyDescent="0.25">
      <c r="B5" s="221" t="s">
        <v>56</v>
      </c>
      <c r="C5" s="221"/>
      <c r="D5" s="221"/>
      <c r="E5" s="221"/>
      <c r="F5" s="221"/>
      <c r="G5" s="221"/>
      <c r="H5" s="221"/>
      <c r="I5" s="221"/>
      <c r="J5" s="221"/>
      <c r="K5" s="221"/>
      <c r="L5" s="221"/>
    </row>
    <row r="6" spans="2:12" ht="18" customHeight="1" x14ac:dyDescent="0.25">
      <c r="B6" s="43"/>
      <c r="C6" s="45"/>
      <c r="D6" s="45"/>
      <c r="E6" s="45"/>
      <c r="F6" s="45"/>
      <c r="G6" s="45"/>
      <c r="H6" s="45"/>
      <c r="I6" s="45"/>
      <c r="J6" s="45"/>
      <c r="K6" s="45"/>
    </row>
    <row r="7" spans="2:12" x14ac:dyDescent="0.25">
      <c r="B7" s="234" t="s">
        <v>57</v>
      </c>
      <c r="C7" s="234"/>
      <c r="D7" s="234"/>
      <c r="E7" s="234"/>
      <c r="F7" s="234"/>
      <c r="G7" s="4"/>
      <c r="H7" s="4"/>
      <c r="I7" s="4"/>
      <c r="J7" s="4"/>
      <c r="K7" s="25"/>
    </row>
    <row r="8" spans="2:12" ht="25.5" x14ac:dyDescent="0.25">
      <c r="B8" s="235" t="s">
        <v>6</v>
      </c>
      <c r="C8" s="236"/>
      <c r="D8" s="236"/>
      <c r="E8" s="236"/>
      <c r="F8" s="237"/>
      <c r="G8" s="30" t="s">
        <v>198</v>
      </c>
      <c r="H8" s="1" t="s">
        <v>226</v>
      </c>
      <c r="I8" s="1" t="s">
        <v>227</v>
      </c>
      <c r="J8" s="30" t="s">
        <v>228</v>
      </c>
      <c r="K8" s="1" t="s">
        <v>16</v>
      </c>
      <c r="L8" s="1" t="s">
        <v>46</v>
      </c>
    </row>
    <row r="9" spans="2:12" s="33" customFormat="1" ht="11.25" x14ac:dyDescent="0.2">
      <c r="B9" s="228">
        <v>1</v>
      </c>
      <c r="C9" s="228"/>
      <c r="D9" s="228"/>
      <c r="E9" s="228"/>
      <c r="F9" s="229"/>
      <c r="G9" s="32">
        <v>2</v>
      </c>
      <c r="H9" s="31">
        <v>3</v>
      </c>
      <c r="I9" s="31">
        <v>4</v>
      </c>
      <c r="J9" s="31">
        <v>5</v>
      </c>
      <c r="K9" s="31" t="s">
        <v>18</v>
      </c>
      <c r="L9" s="31" t="s">
        <v>19</v>
      </c>
    </row>
    <row r="10" spans="2:12" x14ac:dyDescent="0.25">
      <c r="B10" s="230" t="s">
        <v>0</v>
      </c>
      <c r="C10" s="231"/>
      <c r="D10" s="231"/>
      <c r="E10" s="231"/>
      <c r="F10" s="232"/>
      <c r="G10" s="196">
        <f>+G11</f>
        <v>1053138.95</v>
      </c>
      <c r="H10" s="23"/>
      <c r="I10" s="196">
        <f>+I11</f>
        <v>1240818.97</v>
      </c>
      <c r="J10" s="196">
        <f>+J11</f>
        <v>1186229.6100000001</v>
      </c>
      <c r="K10" s="198">
        <f>+J10/G10</f>
        <v>1.1263752138309955</v>
      </c>
      <c r="L10" s="212">
        <f>+J10/I10</f>
        <v>0.95600537925367157</v>
      </c>
    </row>
    <row r="11" spans="2:12" x14ac:dyDescent="0.25">
      <c r="B11" s="233" t="s">
        <v>49</v>
      </c>
      <c r="C11" s="224"/>
      <c r="D11" s="224"/>
      <c r="E11" s="224"/>
      <c r="F11" s="226"/>
      <c r="G11" s="76">
        <v>1053138.95</v>
      </c>
      <c r="H11" s="24"/>
      <c r="I11" s="76">
        <v>1240818.97</v>
      </c>
      <c r="J11" s="76">
        <v>1186229.6100000001</v>
      </c>
      <c r="K11" s="199"/>
      <c r="L11" s="213">
        <f t="shared" ref="L11:L15" si="0">+J11/I11</f>
        <v>0.95600537925367157</v>
      </c>
    </row>
    <row r="12" spans="2:12" x14ac:dyDescent="0.25">
      <c r="B12" s="238" t="s">
        <v>54</v>
      </c>
      <c r="C12" s="226"/>
      <c r="D12" s="226"/>
      <c r="E12" s="226"/>
      <c r="F12" s="226"/>
      <c r="G12" s="76"/>
      <c r="H12" s="24"/>
      <c r="I12" s="76"/>
      <c r="J12" s="76"/>
      <c r="K12" s="199"/>
      <c r="L12" s="213"/>
    </row>
    <row r="13" spans="2:12" x14ac:dyDescent="0.25">
      <c r="B13" s="26" t="s">
        <v>1</v>
      </c>
      <c r="C13" s="44"/>
      <c r="D13" s="44"/>
      <c r="E13" s="44"/>
      <c r="F13" s="44"/>
      <c r="G13" s="196">
        <f>+G14+G15</f>
        <v>1046315.16</v>
      </c>
      <c r="H13" s="23"/>
      <c r="I13" s="196">
        <f>+I14+I15</f>
        <v>1260038</v>
      </c>
      <c r="J13" s="196">
        <f>+J14+J15</f>
        <v>1205338.7899999998</v>
      </c>
      <c r="K13" s="198">
        <f t="shared" ref="K13:K15" si="1">+J13/G13</f>
        <v>1.151984446063077</v>
      </c>
      <c r="L13" s="212">
        <f t="shared" si="0"/>
        <v>0.95658923778489202</v>
      </c>
    </row>
    <row r="14" spans="2:12" x14ac:dyDescent="0.25">
      <c r="B14" s="223" t="s">
        <v>50</v>
      </c>
      <c r="C14" s="224"/>
      <c r="D14" s="224"/>
      <c r="E14" s="224"/>
      <c r="F14" s="224"/>
      <c r="G14" s="76">
        <v>985571.93</v>
      </c>
      <c r="H14" s="24"/>
      <c r="I14" s="76">
        <v>1216350.8999999999</v>
      </c>
      <c r="J14" s="76">
        <v>1171129.8899999999</v>
      </c>
      <c r="K14" s="199">
        <f t="shared" si="1"/>
        <v>1.1882743961671065</v>
      </c>
      <c r="L14" s="213">
        <f t="shared" si="0"/>
        <v>0.96282239771434375</v>
      </c>
    </row>
    <row r="15" spans="2:12" x14ac:dyDescent="0.25">
      <c r="B15" s="225" t="s">
        <v>51</v>
      </c>
      <c r="C15" s="226"/>
      <c r="D15" s="226"/>
      <c r="E15" s="226"/>
      <c r="F15" s="226"/>
      <c r="G15" s="197">
        <v>60743.23</v>
      </c>
      <c r="H15" s="21"/>
      <c r="I15" s="197">
        <v>43687.1</v>
      </c>
      <c r="J15" s="197">
        <v>34208.9</v>
      </c>
      <c r="K15" s="199">
        <f t="shared" si="1"/>
        <v>0.56317222511874987</v>
      </c>
      <c r="L15" s="213">
        <f t="shared" si="0"/>
        <v>0.7830435071222398</v>
      </c>
    </row>
    <row r="16" spans="2:12" x14ac:dyDescent="0.25">
      <c r="B16" s="240" t="s">
        <v>60</v>
      </c>
      <c r="C16" s="231"/>
      <c r="D16" s="231"/>
      <c r="E16" s="231"/>
      <c r="F16" s="231"/>
      <c r="G16" s="211">
        <f>+G10-G13</f>
        <v>6823.7899999999208</v>
      </c>
      <c r="H16" s="23"/>
      <c r="I16" s="104">
        <f>+I10-I13</f>
        <v>-19219.030000000028</v>
      </c>
      <c r="J16" s="211">
        <f>+J10-J13</f>
        <v>-19109.179999999702</v>
      </c>
      <c r="K16" s="198"/>
      <c r="L16" s="22"/>
    </row>
    <row r="17" spans="1:43" ht="18" x14ac:dyDescent="0.25">
      <c r="B17" s="20"/>
      <c r="C17" s="18"/>
      <c r="D17" s="18"/>
      <c r="E17" s="18"/>
      <c r="F17" s="18"/>
      <c r="G17" s="18"/>
      <c r="H17" s="18"/>
      <c r="I17" s="19"/>
      <c r="J17" s="19"/>
      <c r="K17" s="19"/>
      <c r="L17" s="19"/>
    </row>
    <row r="18" spans="1:43" ht="18" customHeight="1" x14ac:dyDescent="0.25">
      <c r="B18" s="234" t="s">
        <v>61</v>
      </c>
      <c r="C18" s="234"/>
      <c r="D18" s="234"/>
      <c r="E18" s="234"/>
      <c r="F18" s="234"/>
      <c r="G18" s="18"/>
      <c r="H18" s="18"/>
      <c r="I18" s="19"/>
      <c r="J18" s="19"/>
      <c r="K18" s="19"/>
      <c r="L18" s="19"/>
    </row>
    <row r="19" spans="1:43" ht="25.5" x14ac:dyDescent="0.25">
      <c r="B19" s="235" t="s">
        <v>6</v>
      </c>
      <c r="C19" s="236"/>
      <c r="D19" s="236"/>
      <c r="E19" s="236"/>
      <c r="F19" s="237"/>
      <c r="G19" s="30" t="s">
        <v>198</v>
      </c>
      <c r="H19" s="1" t="s">
        <v>226</v>
      </c>
      <c r="I19" s="1" t="s">
        <v>227</v>
      </c>
      <c r="J19" s="30" t="s">
        <v>228</v>
      </c>
      <c r="K19" s="1" t="s">
        <v>16</v>
      </c>
      <c r="L19" s="1" t="s">
        <v>46</v>
      </c>
    </row>
    <row r="20" spans="1:43" s="33" customFormat="1" x14ac:dyDescent="0.25">
      <c r="B20" s="228">
        <v>1</v>
      </c>
      <c r="C20" s="228"/>
      <c r="D20" s="228"/>
      <c r="E20" s="228"/>
      <c r="F20" s="229"/>
      <c r="G20" s="32">
        <v>2</v>
      </c>
      <c r="H20" s="31">
        <v>3</v>
      </c>
      <c r="I20" s="31">
        <v>4</v>
      </c>
      <c r="J20" s="31">
        <v>5</v>
      </c>
      <c r="K20" s="31" t="s">
        <v>18</v>
      </c>
      <c r="L20" s="31" t="s">
        <v>19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15.75" customHeight="1" x14ac:dyDescent="0.25">
      <c r="A21" s="33"/>
      <c r="B21" s="233" t="s">
        <v>52</v>
      </c>
      <c r="C21" s="245"/>
      <c r="D21" s="245"/>
      <c r="E21" s="245"/>
      <c r="F21" s="246"/>
      <c r="G21" s="21"/>
      <c r="H21" s="21"/>
      <c r="I21" s="21"/>
      <c r="J21" s="21"/>
      <c r="K21" s="21"/>
      <c r="L21" s="21"/>
    </row>
    <row r="22" spans="1:43" x14ac:dyDescent="0.25">
      <c r="A22" s="33"/>
      <c r="B22" s="233" t="s">
        <v>53</v>
      </c>
      <c r="C22" s="224"/>
      <c r="D22" s="224"/>
      <c r="E22" s="224"/>
      <c r="F22" s="224"/>
      <c r="G22" s="21"/>
      <c r="H22" s="21"/>
      <c r="I22" s="21"/>
      <c r="J22" s="21"/>
      <c r="K22" s="21"/>
      <c r="L22" s="21"/>
    </row>
    <row r="23" spans="1:43" s="46" customFormat="1" ht="15" customHeight="1" x14ac:dyDescent="0.25">
      <c r="A23" s="33"/>
      <c r="B23" s="242" t="s">
        <v>55</v>
      </c>
      <c r="C23" s="243"/>
      <c r="D23" s="243"/>
      <c r="E23" s="243"/>
      <c r="F23" s="244"/>
      <c r="G23" s="23"/>
      <c r="H23" s="23"/>
      <c r="I23" s="23"/>
      <c r="J23" s="23"/>
      <c r="K23" s="23"/>
      <c r="L23" s="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s="46" customFormat="1" ht="15" customHeight="1" x14ac:dyDescent="0.25">
      <c r="A24" s="33"/>
      <c r="B24" s="242" t="s">
        <v>62</v>
      </c>
      <c r="C24" s="243"/>
      <c r="D24" s="243"/>
      <c r="E24" s="243"/>
      <c r="F24" s="244"/>
      <c r="G24" s="196">
        <v>12395.24</v>
      </c>
      <c r="H24" s="23"/>
      <c r="I24" s="23"/>
      <c r="J24" s="196">
        <f>+I16</f>
        <v>-19219.030000000028</v>
      </c>
      <c r="K24" s="23"/>
      <c r="L24" s="23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x14ac:dyDescent="0.25">
      <c r="A25" s="33"/>
      <c r="B25" s="240" t="s">
        <v>63</v>
      </c>
      <c r="C25" s="231"/>
      <c r="D25" s="231"/>
      <c r="E25" s="231"/>
      <c r="F25" s="231"/>
      <c r="G25" s="196">
        <f>+G24+G16</f>
        <v>19219.029999999919</v>
      </c>
      <c r="H25" s="23"/>
      <c r="I25" s="23"/>
      <c r="J25" s="196">
        <v>109.85</v>
      </c>
      <c r="K25" s="23"/>
      <c r="L25" s="23"/>
    </row>
    <row r="26" spans="1:43" ht="15.75" x14ac:dyDescent="0.25">
      <c r="B26" s="15"/>
      <c r="C26" s="16"/>
      <c r="D26" s="16"/>
      <c r="E26" s="16"/>
      <c r="F26" s="16"/>
      <c r="G26" s="17"/>
      <c r="H26" s="17"/>
      <c r="I26" s="17"/>
      <c r="J26" s="17"/>
      <c r="K26" s="17"/>
    </row>
    <row r="27" spans="1:43" ht="15.75" x14ac:dyDescent="0.25">
      <c r="B27" s="247" t="s">
        <v>67</v>
      </c>
      <c r="C27" s="247"/>
      <c r="D27" s="247"/>
      <c r="E27" s="247"/>
      <c r="F27" s="247"/>
      <c r="G27" s="247"/>
      <c r="H27" s="247"/>
      <c r="I27" s="247"/>
      <c r="J27" s="247"/>
      <c r="K27" s="247"/>
      <c r="L27" s="247"/>
    </row>
    <row r="28" spans="1:43" ht="15.75" x14ac:dyDescent="0.25">
      <c r="B28" s="15"/>
      <c r="C28" s="16"/>
      <c r="D28" s="16"/>
      <c r="E28" s="16"/>
      <c r="F28" s="16"/>
      <c r="G28" s="17"/>
      <c r="H28" s="17"/>
      <c r="I28" s="17"/>
      <c r="J28" s="17"/>
      <c r="K28" s="17"/>
    </row>
    <row r="29" spans="1:43" ht="15" customHeight="1" x14ac:dyDescent="0.25">
      <c r="B29" s="227"/>
      <c r="C29" s="227"/>
      <c r="D29" s="227"/>
      <c r="E29" s="227"/>
      <c r="F29" s="227"/>
      <c r="G29" s="227"/>
      <c r="H29" s="227"/>
      <c r="I29" s="227"/>
      <c r="J29" s="227"/>
      <c r="K29" s="227"/>
      <c r="L29" s="227"/>
    </row>
    <row r="30" spans="1:43" x14ac:dyDescent="0.25">
      <c r="B30" s="42"/>
      <c r="C30" s="42"/>
      <c r="D30" s="42"/>
      <c r="E30" s="42"/>
      <c r="F30" s="42"/>
      <c r="G30" s="42"/>
      <c r="H30" s="42"/>
      <c r="I30" s="42"/>
      <c r="J30" s="42"/>
      <c r="K30" s="42"/>
    </row>
    <row r="31" spans="1:43" ht="15" customHeight="1" x14ac:dyDescent="0.25">
      <c r="B31" s="227" t="s">
        <v>64</v>
      </c>
      <c r="C31" s="227"/>
      <c r="D31" s="227"/>
      <c r="E31" s="227"/>
      <c r="F31" s="227"/>
      <c r="G31" s="227"/>
      <c r="H31" s="227"/>
      <c r="I31" s="227"/>
      <c r="J31" s="227"/>
      <c r="K31" s="227"/>
      <c r="L31" s="227"/>
    </row>
    <row r="32" spans="1:43" ht="36.75" customHeight="1" x14ac:dyDescent="0.25">
      <c r="B32" s="227"/>
      <c r="C32" s="227"/>
      <c r="D32" s="227"/>
      <c r="E32" s="227"/>
      <c r="F32" s="227"/>
      <c r="G32" s="227"/>
      <c r="H32" s="227"/>
      <c r="I32" s="227"/>
      <c r="J32" s="227"/>
      <c r="K32" s="227"/>
      <c r="L32" s="227"/>
    </row>
    <row r="33" spans="2:12" x14ac:dyDescent="0.25">
      <c r="B33" s="222"/>
      <c r="C33" s="222"/>
      <c r="D33" s="222"/>
      <c r="E33" s="222"/>
      <c r="F33" s="222"/>
      <c r="G33" s="222"/>
      <c r="H33" s="222"/>
      <c r="I33" s="222"/>
      <c r="J33" s="222"/>
      <c r="K33" s="222"/>
    </row>
    <row r="34" spans="2:12" ht="15" customHeight="1" x14ac:dyDescent="0.25">
      <c r="B34" s="239" t="s">
        <v>68</v>
      </c>
      <c r="C34" s="239"/>
      <c r="D34" s="239"/>
      <c r="E34" s="239"/>
      <c r="F34" s="239"/>
      <c r="G34" s="239"/>
      <c r="H34" s="239"/>
      <c r="I34" s="239"/>
      <c r="J34" s="239"/>
      <c r="K34" s="239"/>
      <c r="L34" s="239"/>
    </row>
    <row r="35" spans="2:12" x14ac:dyDescent="0.25">
      <c r="B35" s="239"/>
      <c r="C35" s="239"/>
      <c r="D35" s="239"/>
      <c r="E35" s="239"/>
      <c r="F35" s="239"/>
      <c r="G35" s="239"/>
      <c r="H35" s="239"/>
      <c r="I35" s="239"/>
      <c r="J35" s="239"/>
      <c r="K35" s="239"/>
      <c r="L35" s="239"/>
    </row>
  </sheetData>
  <mergeCells count="27">
    <mergeCell ref="B34:L35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27:L27"/>
    <mergeCell ref="B1:L1"/>
    <mergeCell ref="B3:L3"/>
    <mergeCell ref="B5:L5"/>
    <mergeCell ref="B33:F33"/>
    <mergeCell ref="G33:K33"/>
    <mergeCell ref="B14:F14"/>
    <mergeCell ref="B15:F15"/>
    <mergeCell ref="B29:L29"/>
    <mergeCell ref="B31:L32"/>
    <mergeCell ref="B9:F9"/>
    <mergeCell ref="B10:F10"/>
    <mergeCell ref="B11:F11"/>
    <mergeCell ref="B7:F7"/>
    <mergeCell ref="B8:F8"/>
    <mergeCell ref="B12:F12"/>
    <mergeCell ref="B18:F18"/>
  </mergeCells>
  <pageMargins left="0.7" right="0.7" top="0.75" bottom="0.75" header="0.3" footer="0.3"/>
  <pageSetup paperSize="9" scale="64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04"/>
  <sheetViews>
    <sheetView topLeftCell="A37" zoomScale="75" zoomScaleNormal="75" workbookViewId="0">
      <selection activeCell="J43" sqref="J43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7.5703125" customWidth="1"/>
    <col min="6" max="6" width="50.5703125" customWidth="1"/>
    <col min="7" max="7" width="25.28515625" style="156" customWidth="1"/>
    <col min="8" max="10" width="25.28515625" customWidth="1"/>
    <col min="11" max="12" width="15.7109375" customWidth="1"/>
  </cols>
  <sheetData>
    <row r="1" spans="2:12" ht="18" customHeight="1" x14ac:dyDescent="0.25">
      <c r="B1" s="20"/>
      <c r="C1" s="20"/>
      <c r="D1" s="20"/>
      <c r="E1" s="20"/>
      <c r="F1" s="20"/>
      <c r="G1" s="152"/>
      <c r="H1" s="20"/>
      <c r="I1" s="20"/>
      <c r="J1" s="20"/>
      <c r="K1" s="20"/>
    </row>
    <row r="2" spans="2:12" ht="15.75" customHeight="1" x14ac:dyDescent="0.25">
      <c r="B2" s="221" t="s">
        <v>11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2:12" ht="18" x14ac:dyDescent="0.25">
      <c r="B3" s="20"/>
      <c r="C3" s="20"/>
      <c r="D3" s="20"/>
      <c r="E3" s="20"/>
      <c r="F3" s="20"/>
      <c r="G3" s="152"/>
      <c r="H3" s="20"/>
      <c r="I3" s="20"/>
      <c r="J3" s="3"/>
      <c r="K3" s="3"/>
    </row>
    <row r="4" spans="2:12" ht="18" customHeight="1" x14ac:dyDescent="0.25">
      <c r="B4" s="221" t="s">
        <v>69</v>
      </c>
      <c r="C4" s="221"/>
      <c r="D4" s="221"/>
      <c r="E4" s="221"/>
      <c r="F4" s="221"/>
      <c r="G4" s="221"/>
      <c r="H4" s="221"/>
      <c r="I4" s="221"/>
      <c r="J4" s="221"/>
      <c r="K4" s="221"/>
      <c r="L4" s="221"/>
    </row>
    <row r="5" spans="2:12" ht="18" x14ac:dyDescent="0.25">
      <c r="B5" s="20"/>
      <c r="C5" s="20"/>
      <c r="D5" s="20"/>
      <c r="E5" s="20"/>
      <c r="F5" s="20"/>
      <c r="G5" s="152"/>
      <c r="H5" s="20"/>
      <c r="I5" s="20"/>
      <c r="J5" s="3"/>
      <c r="K5" s="3"/>
    </row>
    <row r="6" spans="2:12" ht="15.75" customHeight="1" x14ac:dyDescent="0.25">
      <c r="B6" s="221" t="s">
        <v>17</v>
      </c>
      <c r="C6" s="221"/>
      <c r="D6" s="221"/>
      <c r="E6" s="221"/>
      <c r="F6" s="221"/>
      <c r="G6" s="221"/>
      <c r="H6" s="221"/>
      <c r="I6" s="221"/>
      <c r="J6" s="221"/>
      <c r="K6" s="221"/>
      <c r="L6" s="221"/>
    </row>
    <row r="7" spans="2:12" ht="18" x14ac:dyDescent="0.25">
      <c r="B7" s="20"/>
      <c r="C7" s="20"/>
      <c r="D7" s="20"/>
      <c r="E7" s="20"/>
      <c r="F7" s="20"/>
      <c r="G7" s="152"/>
      <c r="H7" s="20"/>
      <c r="I7" s="20"/>
      <c r="J7" s="3"/>
      <c r="K7" s="3"/>
    </row>
    <row r="8" spans="2:12" ht="40.5" customHeight="1" x14ac:dyDescent="0.25">
      <c r="B8" s="251" t="s">
        <v>6</v>
      </c>
      <c r="C8" s="252"/>
      <c r="D8" s="252"/>
      <c r="E8" s="252"/>
      <c r="F8" s="253"/>
      <c r="G8" s="153" t="s">
        <v>198</v>
      </c>
      <c r="H8" s="47" t="s">
        <v>226</v>
      </c>
      <c r="I8" s="47" t="s">
        <v>227</v>
      </c>
      <c r="J8" s="47" t="s">
        <v>228</v>
      </c>
      <c r="K8" s="47" t="s">
        <v>16</v>
      </c>
      <c r="L8" s="47" t="s">
        <v>46</v>
      </c>
    </row>
    <row r="9" spans="2:12" s="33" customFormat="1" ht="11.25" x14ac:dyDescent="0.2">
      <c r="B9" s="248">
        <v>1</v>
      </c>
      <c r="C9" s="249"/>
      <c r="D9" s="249"/>
      <c r="E9" s="249"/>
      <c r="F9" s="250"/>
      <c r="G9" s="48">
        <v>2</v>
      </c>
      <c r="H9" s="48">
        <v>3</v>
      </c>
      <c r="I9" s="48">
        <v>4</v>
      </c>
      <c r="J9" s="48">
        <v>5</v>
      </c>
      <c r="K9" s="48" t="s">
        <v>18</v>
      </c>
      <c r="L9" s="48" t="s">
        <v>19</v>
      </c>
    </row>
    <row r="10" spans="2:12" x14ac:dyDescent="0.25">
      <c r="B10" s="7"/>
      <c r="C10" s="7"/>
      <c r="D10" s="7"/>
      <c r="E10" s="7"/>
      <c r="F10" s="7" t="s">
        <v>70</v>
      </c>
      <c r="G10" s="66"/>
      <c r="H10" s="5"/>
      <c r="I10" s="5"/>
      <c r="J10" s="34"/>
      <c r="K10" s="34"/>
      <c r="L10" s="34"/>
    </row>
    <row r="11" spans="2:12" ht="15.75" customHeight="1" x14ac:dyDescent="0.25">
      <c r="B11" s="52">
        <v>6</v>
      </c>
      <c r="C11" s="52"/>
      <c r="D11" s="52"/>
      <c r="E11" s="52"/>
      <c r="F11" s="52" t="s">
        <v>2</v>
      </c>
      <c r="G11" s="53">
        <f>+G12+G23+G26+G29+G35</f>
        <v>1053138.9500000002</v>
      </c>
      <c r="H11" s="54"/>
      <c r="I11" s="53">
        <f>+I12+I23+I26+I29+I35</f>
        <v>1240818.97</v>
      </c>
      <c r="J11" s="53">
        <f>+J12+J23+J26+J29+J35</f>
        <v>1186229.6100000001</v>
      </c>
      <c r="K11" s="202">
        <f>+J11/G11</f>
        <v>1.1263752138309953</v>
      </c>
      <c r="L11" s="202">
        <f>+J11/I11</f>
        <v>0.95600537925367157</v>
      </c>
    </row>
    <row r="12" spans="2:12" s="58" customFormat="1" ht="35.1" customHeight="1" x14ac:dyDescent="0.25">
      <c r="B12" s="7"/>
      <c r="C12" s="7">
        <v>63</v>
      </c>
      <c r="D12" s="7"/>
      <c r="E12" s="7"/>
      <c r="F12" s="55" t="s">
        <v>20</v>
      </c>
      <c r="G12" s="200">
        <f>+G13+G18+G21</f>
        <v>850500.90000000014</v>
      </c>
      <c r="H12" s="56"/>
      <c r="I12" s="57">
        <v>1003870</v>
      </c>
      <c r="J12" s="200">
        <f>+J13+J18+J21+J16</f>
        <v>957501.70000000007</v>
      </c>
      <c r="K12" s="202">
        <f t="shared" ref="K12:K38" si="0">+J12/G12</f>
        <v>1.1258091555223515</v>
      </c>
      <c r="L12" s="201">
        <f>+J12/I12</f>
        <v>0.95381045354478178</v>
      </c>
    </row>
    <row r="13" spans="2:12" s="63" customFormat="1" ht="30" customHeight="1" x14ac:dyDescent="0.25">
      <c r="B13" s="59"/>
      <c r="C13" s="59"/>
      <c r="D13" s="59">
        <v>632</v>
      </c>
      <c r="E13" s="59"/>
      <c r="F13" s="60" t="s">
        <v>71</v>
      </c>
      <c r="G13" s="173">
        <f>+G14+G15</f>
        <v>59127.87</v>
      </c>
      <c r="H13" s="61"/>
      <c r="I13" s="62"/>
      <c r="J13" s="173">
        <f>+J14+J15</f>
        <v>15177.92</v>
      </c>
      <c r="K13" s="202">
        <f t="shared" si="0"/>
        <v>0.25669654597738767</v>
      </c>
      <c r="L13" s="201"/>
    </row>
    <row r="14" spans="2:12" x14ac:dyDescent="0.25">
      <c r="B14" s="8"/>
      <c r="C14" s="8"/>
      <c r="D14" s="8"/>
      <c r="E14" s="64" t="s">
        <v>72</v>
      </c>
      <c r="F14" s="65" t="s">
        <v>73</v>
      </c>
      <c r="G14" s="105">
        <v>13851.5</v>
      </c>
      <c r="H14" s="5"/>
      <c r="I14" s="66"/>
      <c r="J14" s="105">
        <v>12544.93</v>
      </c>
      <c r="K14" s="202">
        <f t="shared" si="0"/>
        <v>0.90567303180160996</v>
      </c>
      <c r="L14" s="201"/>
    </row>
    <row r="15" spans="2:12" x14ac:dyDescent="0.25">
      <c r="B15" s="8"/>
      <c r="C15" s="8"/>
      <c r="D15" s="8"/>
      <c r="E15" s="64" t="s">
        <v>74</v>
      </c>
      <c r="F15" s="65" t="s">
        <v>75</v>
      </c>
      <c r="G15" s="105">
        <v>45276.37</v>
      </c>
      <c r="H15" s="5"/>
      <c r="I15" s="66"/>
      <c r="J15" s="105">
        <v>2632.99</v>
      </c>
      <c r="K15" s="202">
        <f t="shared" si="0"/>
        <v>5.8153734497708179E-2</v>
      </c>
      <c r="L15" s="201"/>
    </row>
    <row r="16" spans="2:12" s="63" customFormat="1" ht="30" customHeight="1" x14ac:dyDescent="0.25">
      <c r="B16" s="59"/>
      <c r="C16" s="59"/>
      <c r="D16" s="59">
        <v>633</v>
      </c>
      <c r="E16" s="59"/>
      <c r="F16" s="69" t="s">
        <v>231</v>
      </c>
      <c r="G16" s="173">
        <v>0</v>
      </c>
      <c r="H16" s="61"/>
      <c r="I16" s="62"/>
      <c r="J16" s="173">
        <f>+J17</f>
        <v>51.8</v>
      </c>
      <c r="K16" s="202" t="e">
        <f t="shared" ref="K16:K17" si="1">+J16/G16</f>
        <v>#DIV/0!</v>
      </c>
      <c r="L16" s="201"/>
    </row>
    <row r="17" spans="2:12" x14ac:dyDescent="0.25">
      <c r="B17" s="8"/>
      <c r="C17" s="8"/>
      <c r="D17" s="8"/>
      <c r="E17" s="64" t="s">
        <v>230</v>
      </c>
      <c r="F17" s="65" t="s">
        <v>232</v>
      </c>
      <c r="G17" s="105">
        <v>0</v>
      </c>
      <c r="H17" s="5"/>
      <c r="I17" s="66"/>
      <c r="J17" s="105">
        <v>51.8</v>
      </c>
      <c r="K17" s="202" t="e">
        <f t="shared" si="1"/>
        <v>#DIV/0!</v>
      </c>
      <c r="L17" s="201"/>
    </row>
    <row r="18" spans="2:12" s="63" customFormat="1" ht="30" customHeight="1" x14ac:dyDescent="0.25">
      <c r="B18" s="59"/>
      <c r="C18" s="59"/>
      <c r="D18" s="59">
        <v>636</v>
      </c>
      <c r="E18" s="59"/>
      <c r="F18" s="60" t="s">
        <v>76</v>
      </c>
      <c r="G18" s="173">
        <f>+G19+G20</f>
        <v>763110.22000000009</v>
      </c>
      <c r="H18" s="61"/>
      <c r="I18" s="62"/>
      <c r="J18" s="173">
        <f>+J19+J20</f>
        <v>901591.22</v>
      </c>
      <c r="K18" s="202">
        <f t="shared" si="0"/>
        <v>1.181469198512372</v>
      </c>
      <c r="L18" s="201"/>
    </row>
    <row r="19" spans="2:12" ht="25.5" x14ac:dyDescent="0.25">
      <c r="B19" s="8"/>
      <c r="C19" s="8"/>
      <c r="D19" s="8"/>
      <c r="E19" s="64" t="s">
        <v>77</v>
      </c>
      <c r="F19" s="65" t="s">
        <v>78</v>
      </c>
      <c r="G19" s="105">
        <v>753593.66</v>
      </c>
      <c r="H19" s="5"/>
      <c r="I19" s="66"/>
      <c r="J19" s="105">
        <v>899970.14</v>
      </c>
      <c r="K19" s="202">
        <f t="shared" si="0"/>
        <v>1.1942379398467868</v>
      </c>
      <c r="L19" s="201"/>
    </row>
    <row r="20" spans="2:12" ht="26.25" customHeight="1" x14ac:dyDescent="0.25">
      <c r="B20" s="8"/>
      <c r="C20" s="8"/>
      <c r="D20" s="8"/>
      <c r="E20" s="64" t="s">
        <v>79</v>
      </c>
      <c r="F20" s="65" t="s">
        <v>80</v>
      </c>
      <c r="G20" s="105">
        <v>9516.56</v>
      </c>
      <c r="H20" s="5"/>
      <c r="I20" s="66"/>
      <c r="J20" s="105">
        <v>1621.08</v>
      </c>
      <c r="K20" s="202">
        <f t="shared" si="0"/>
        <v>0.17034306514118547</v>
      </c>
      <c r="L20" s="201"/>
    </row>
    <row r="21" spans="2:12" s="58" customFormat="1" ht="30" customHeight="1" x14ac:dyDescent="0.25">
      <c r="B21" s="29"/>
      <c r="C21" s="29"/>
      <c r="D21" s="29">
        <v>638</v>
      </c>
      <c r="E21" s="67"/>
      <c r="F21" s="60" t="s">
        <v>81</v>
      </c>
      <c r="G21" s="200">
        <f>+G22</f>
        <v>28262.81</v>
      </c>
      <c r="H21" s="56"/>
      <c r="I21" s="57"/>
      <c r="J21" s="200">
        <f>+J22</f>
        <v>40680.76</v>
      </c>
      <c r="K21" s="202">
        <f t="shared" si="0"/>
        <v>1.4393742165057191</v>
      </c>
      <c r="L21" s="201"/>
    </row>
    <row r="22" spans="2:12" x14ac:dyDescent="0.25">
      <c r="B22" s="8"/>
      <c r="C22" s="8"/>
      <c r="D22" s="8"/>
      <c r="E22" s="64" t="s">
        <v>82</v>
      </c>
      <c r="F22" s="65" t="s">
        <v>81</v>
      </c>
      <c r="G22" s="105">
        <v>28262.81</v>
      </c>
      <c r="H22" s="5"/>
      <c r="I22" s="66"/>
      <c r="J22" s="105">
        <v>40680.76</v>
      </c>
      <c r="K22" s="202">
        <f t="shared" si="0"/>
        <v>1.4393742165057191</v>
      </c>
      <c r="L22" s="201"/>
    </row>
    <row r="23" spans="2:12" s="58" customFormat="1" ht="35.1" customHeight="1" x14ac:dyDescent="0.25">
      <c r="B23" s="29"/>
      <c r="C23" s="29">
        <v>64</v>
      </c>
      <c r="D23" s="29"/>
      <c r="E23" s="67"/>
      <c r="F23" s="60" t="s">
        <v>83</v>
      </c>
      <c r="G23" s="200">
        <f>+G24</f>
        <v>41.92</v>
      </c>
      <c r="H23" s="56"/>
      <c r="I23" s="57">
        <v>50</v>
      </c>
      <c r="J23" s="200">
        <f>+J24</f>
        <v>43.58</v>
      </c>
      <c r="K23" s="202">
        <f t="shared" si="0"/>
        <v>1.0395992366412212</v>
      </c>
      <c r="L23" s="201">
        <f t="shared" ref="L23:L35" si="2">+J23/I23</f>
        <v>0.87159999999999993</v>
      </c>
    </row>
    <row r="24" spans="2:12" s="63" customFormat="1" ht="30" customHeight="1" x14ac:dyDescent="0.25">
      <c r="B24" s="59"/>
      <c r="C24" s="59"/>
      <c r="D24" s="59">
        <v>641</v>
      </c>
      <c r="E24" s="68"/>
      <c r="F24" s="69" t="s">
        <v>84</v>
      </c>
      <c r="G24" s="173">
        <f>+G25</f>
        <v>41.92</v>
      </c>
      <c r="H24" s="61"/>
      <c r="I24" s="62"/>
      <c r="J24" s="173">
        <f>+J25</f>
        <v>43.58</v>
      </c>
      <c r="K24" s="202">
        <f t="shared" si="0"/>
        <v>1.0395992366412212</v>
      </c>
      <c r="L24" s="201"/>
    </row>
    <row r="25" spans="2:12" x14ac:dyDescent="0.25">
      <c r="B25" s="8"/>
      <c r="C25" s="8"/>
      <c r="D25" s="8"/>
      <c r="E25" s="70">
        <v>6413</v>
      </c>
      <c r="F25" s="65" t="s">
        <v>85</v>
      </c>
      <c r="G25" s="105">
        <v>41.92</v>
      </c>
      <c r="H25" s="5"/>
      <c r="I25" s="66"/>
      <c r="J25" s="105">
        <v>43.58</v>
      </c>
      <c r="K25" s="202">
        <f t="shared" si="0"/>
        <v>1.0395992366412212</v>
      </c>
      <c r="L25" s="201"/>
    </row>
    <row r="26" spans="2:12" s="58" customFormat="1" ht="35.1" customHeight="1" x14ac:dyDescent="0.25">
      <c r="B26" s="29"/>
      <c r="C26" s="29">
        <v>65</v>
      </c>
      <c r="D26" s="29"/>
      <c r="E26" s="71"/>
      <c r="F26" s="69" t="s">
        <v>86</v>
      </c>
      <c r="G26" s="200">
        <f>+G27</f>
        <v>35749.49</v>
      </c>
      <c r="H26" s="56"/>
      <c r="I26" s="57">
        <v>35000</v>
      </c>
      <c r="J26" s="200">
        <f>+J27</f>
        <v>33988.03</v>
      </c>
      <c r="K26" s="202">
        <f t="shared" si="0"/>
        <v>0.95072768870269198</v>
      </c>
      <c r="L26" s="201">
        <f t="shared" si="2"/>
        <v>0.97108657142857135</v>
      </c>
    </row>
    <row r="27" spans="2:12" s="63" customFormat="1" ht="30" customHeight="1" x14ac:dyDescent="0.25">
      <c r="B27" s="59"/>
      <c r="C27" s="59"/>
      <c r="D27" s="59">
        <v>652</v>
      </c>
      <c r="E27" s="72"/>
      <c r="F27" s="60" t="s">
        <v>87</v>
      </c>
      <c r="G27" s="173">
        <f>+G28</f>
        <v>35749.49</v>
      </c>
      <c r="H27" s="61"/>
      <c r="I27" s="62"/>
      <c r="J27" s="173">
        <f>+J28</f>
        <v>33988.03</v>
      </c>
      <c r="K27" s="202">
        <f t="shared" si="0"/>
        <v>0.95072768870269198</v>
      </c>
      <c r="L27" s="201"/>
    </row>
    <row r="28" spans="2:12" x14ac:dyDescent="0.25">
      <c r="B28" s="8"/>
      <c r="C28" s="8"/>
      <c r="D28" s="8"/>
      <c r="E28" s="70">
        <v>6526</v>
      </c>
      <c r="F28" s="65" t="s">
        <v>88</v>
      </c>
      <c r="G28" s="105">
        <v>35749.49</v>
      </c>
      <c r="H28" s="5"/>
      <c r="I28" s="66"/>
      <c r="J28" s="105">
        <v>33988.03</v>
      </c>
      <c r="K28" s="202">
        <f t="shared" si="0"/>
        <v>0.95072768870269198</v>
      </c>
      <c r="L28" s="201"/>
    </row>
    <row r="29" spans="2:12" s="58" customFormat="1" ht="35.1" customHeight="1" x14ac:dyDescent="0.25">
      <c r="B29" s="29"/>
      <c r="C29" s="29">
        <v>66</v>
      </c>
      <c r="D29" s="29"/>
      <c r="E29" s="29"/>
      <c r="F29" s="7" t="s">
        <v>89</v>
      </c>
      <c r="G29" s="200">
        <f>+G30+G32</f>
        <v>6194.4800000000005</v>
      </c>
      <c r="H29" s="56"/>
      <c r="I29" s="57">
        <v>9200</v>
      </c>
      <c r="J29" s="200">
        <f>+J30+J32</f>
        <v>7181.35</v>
      </c>
      <c r="K29" s="202">
        <f t="shared" si="0"/>
        <v>1.1593144218723768</v>
      </c>
      <c r="L29" s="201">
        <f t="shared" si="2"/>
        <v>0.78058152173913042</v>
      </c>
    </row>
    <row r="30" spans="2:12" s="63" customFormat="1" ht="30" customHeight="1" x14ac:dyDescent="0.25">
      <c r="B30" s="59"/>
      <c r="C30" s="59"/>
      <c r="D30" s="59">
        <v>661</v>
      </c>
      <c r="E30" s="59"/>
      <c r="F30" s="55" t="s">
        <v>21</v>
      </c>
      <c r="G30" s="173">
        <f>+G31</f>
        <v>4553.93</v>
      </c>
      <c r="H30" s="61"/>
      <c r="I30" s="62"/>
      <c r="J30" s="173">
        <f>+J31</f>
        <v>4152.01</v>
      </c>
      <c r="K30" s="202">
        <f t="shared" si="0"/>
        <v>0.91174216555810039</v>
      </c>
      <c r="L30" s="201"/>
    </row>
    <row r="31" spans="2:12" x14ac:dyDescent="0.25">
      <c r="B31" s="8"/>
      <c r="C31" s="8"/>
      <c r="D31" s="8"/>
      <c r="E31" s="8">
        <v>6615</v>
      </c>
      <c r="F31" s="12" t="s">
        <v>90</v>
      </c>
      <c r="G31" s="105">
        <v>4553.93</v>
      </c>
      <c r="H31" s="5"/>
      <c r="I31" s="66"/>
      <c r="J31" s="105">
        <v>4152.01</v>
      </c>
      <c r="K31" s="202">
        <f t="shared" si="0"/>
        <v>0.91174216555810039</v>
      </c>
      <c r="L31" s="201"/>
    </row>
    <row r="32" spans="2:12" s="63" customFormat="1" ht="30" customHeight="1" x14ac:dyDescent="0.25">
      <c r="B32" s="59"/>
      <c r="C32" s="59"/>
      <c r="D32" s="59">
        <v>663</v>
      </c>
      <c r="E32" s="59"/>
      <c r="F32" s="60" t="s">
        <v>91</v>
      </c>
      <c r="G32" s="173">
        <f>+G33+G34</f>
        <v>1640.55</v>
      </c>
      <c r="H32" s="61"/>
      <c r="I32" s="62"/>
      <c r="J32" s="173">
        <f>+J33+J34</f>
        <v>3029.34</v>
      </c>
      <c r="K32" s="202">
        <f t="shared" si="0"/>
        <v>1.8465392703666454</v>
      </c>
      <c r="L32" s="201"/>
    </row>
    <row r="33" spans="2:12" x14ac:dyDescent="0.25">
      <c r="B33" s="29"/>
      <c r="C33" s="8"/>
      <c r="D33" s="8"/>
      <c r="E33" s="8">
        <v>6631</v>
      </c>
      <c r="F33" s="65" t="s">
        <v>92</v>
      </c>
      <c r="G33" s="105">
        <v>1113.76</v>
      </c>
      <c r="H33" s="5"/>
      <c r="I33" s="66"/>
      <c r="J33" s="105">
        <v>2729.79</v>
      </c>
      <c r="K33" s="202">
        <f t="shared" si="0"/>
        <v>2.4509678925441745</v>
      </c>
      <c r="L33" s="201"/>
    </row>
    <row r="34" spans="2:12" x14ac:dyDescent="0.25">
      <c r="B34" s="8"/>
      <c r="C34" s="8"/>
      <c r="D34" s="8"/>
      <c r="E34" s="8">
        <v>6632</v>
      </c>
      <c r="F34" s="35" t="s">
        <v>93</v>
      </c>
      <c r="G34" s="105">
        <v>526.79</v>
      </c>
      <c r="H34" s="5"/>
      <c r="I34" s="66"/>
      <c r="J34" s="105">
        <v>299.55</v>
      </c>
      <c r="K34" s="202">
        <f t="shared" si="0"/>
        <v>0.5686326619715637</v>
      </c>
      <c r="L34" s="201"/>
    </row>
    <row r="35" spans="2:12" s="58" customFormat="1" ht="35.1" customHeight="1" x14ac:dyDescent="0.25">
      <c r="B35" s="29"/>
      <c r="C35" s="29">
        <v>67</v>
      </c>
      <c r="D35" s="29"/>
      <c r="E35" s="29"/>
      <c r="F35" s="60" t="s">
        <v>94</v>
      </c>
      <c r="G35" s="200">
        <f>+G36</f>
        <v>160652.16</v>
      </c>
      <c r="H35" s="56"/>
      <c r="I35" s="57">
        <v>192698.97</v>
      </c>
      <c r="J35" s="200">
        <f>+J36</f>
        <v>187514.95</v>
      </c>
      <c r="K35" s="202">
        <f t="shared" si="0"/>
        <v>1.1672108859289536</v>
      </c>
      <c r="L35" s="201">
        <f t="shared" si="2"/>
        <v>0.97309783233402858</v>
      </c>
    </row>
    <row r="36" spans="2:12" s="63" customFormat="1" ht="30" customHeight="1" x14ac:dyDescent="0.25">
      <c r="B36" s="59"/>
      <c r="C36" s="59"/>
      <c r="D36" s="59">
        <v>671</v>
      </c>
      <c r="E36" s="59"/>
      <c r="F36" s="60" t="s">
        <v>95</v>
      </c>
      <c r="G36" s="173">
        <f>+G37+G38</f>
        <v>160652.16</v>
      </c>
      <c r="H36" s="61"/>
      <c r="I36" s="61"/>
      <c r="J36" s="173">
        <f>+J37+J38</f>
        <v>187514.95</v>
      </c>
      <c r="K36" s="202">
        <f t="shared" si="0"/>
        <v>1.1672108859289536</v>
      </c>
      <c r="L36" s="201"/>
    </row>
    <row r="37" spans="2:12" ht="25.5" x14ac:dyDescent="0.25">
      <c r="B37" s="8"/>
      <c r="C37" s="8"/>
      <c r="D37" s="8"/>
      <c r="E37" s="8">
        <v>6711</v>
      </c>
      <c r="F37" s="65" t="s">
        <v>96</v>
      </c>
      <c r="G37" s="105">
        <v>156654.64000000001</v>
      </c>
      <c r="H37" s="5"/>
      <c r="I37" s="5"/>
      <c r="J37" s="105">
        <v>175151.75</v>
      </c>
      <c r="K37" s="202">
        <f t="shared" si="0"/>
        <v>1.1180757237704544</v>
      </c>
      <c r="L37" s="201"/>
    </row>
    <row r="38" spans="2:12" ht="25.5" x14ac:dyDescent="0.25">
      <c r="B38" s="8"/>
      <c r="C38" s="8"/>
      <c r="D38" s="8"/>
      <c r="E38" s="8">
        <v>6712</v>
      </c>
      <c r="F38" s="65" t="s">
        <v>97</v>
      </c>
      <c r="G38" s="105">
        <v>3997.52</v>
      </c>
      <c r="H38" s="5"/>
      <c r="I38" s="5"/>
      <c r="J38" s="105">
        <v>12363.2</v>
      </c>
      <c r="K38" s="202">
        <f t="shared" si="0"/>
        <v>3.0927174848406014</v>
      </c>
      <c r="L38" s="201"/>
    </row>
    <row r="39" spans="2:12" ht="15.75" customHeight="1" x14ac:dyDescent="0.25">
      <c r="G39"/>
    </row>
    <row r="40" spans="2:12" ht="15.75" customHeight="1" x14ac:dyDescent="0.25">
      <c r="B40" s="20"/>
      <c r="C40" s="20"/>
      <c r="D40" s="20"/>
      <c r="E40" s="20"/>
      <c r="F40" s="20"/>
      <c r="G40" s="3"/>
      <c r="H40" s="20"/>
      <c r="I40" s="20"/>
      <c r="J40" s="3"/>
      <c r="K40" s="3"/>
      <c r="L40" s="3"/>
    </row>
    <row r="41" spans="2:12" ht="33" customHeight="1" x14ac:dyDescent="0.25">
      <c r="B41" s="251" t="s">
        <v>6</v>
      </c>
      <c r="C41" s="252"/>
      <c r="D41" s="252"/>
      <c r="E41" s="252"/>
      <c r="F41" s="253"/>
      <c r="G41" s="47" t="s">
        <v>198</v>
      </c>
      <c r="H41" s="47" t="s">
        <v>226</v>
      </c>
      <c r="I41" s="47" t="s">
        <v>227</v>
      </c>
      <c r="J41" s="47" t="s">
        <v>228</v>
      </c>
      <c r="K41" s="47" t="s">
        <v>16</v>
      </c>
      <c r="L41" s="47" t="s">
        <v>46</v>
      </c>
    </row>
    <row r="42" spans="2:12" s="33" customFormat="1" ht="11.25" x14ac:dyDescent="0.2">
      <c r="B42" s="248">
        <v>1</v>
      </c>
      <c r="C42" s="249"/>
      <c r="D42" s="249"/>
      <c r="E42" s="249"/>
      <c r="F42" s="250"/>
      <c r="G42" s="48">
        <v>5</v>
      </c>
      <c r="H42" s="48">
        <v>3</v>
      </c>
      <c r="I42" s="48">
        <v>4</v>
      </c>
      <c r="J42" s="48">
        <v>5</v>
      </c>
      <c r="K42" s="48" t="s">
        <v>18</v>
      </c>
      <c r="L42" s="48" t="s">
        <v>19</v>
      </c>
    </row>
    <row r="43" spans="2:12" x14ac:dyDescent="0.25">
      <c r="B43" s="7"/>
      <c r="C43" s="7"/>
      <c r="D43" s="7"/>
      <c r="E43" s="7"/>
      <c r="F43" s="7" t="s">
        <v>32</v>
      </c>
      <c r="G43" s="74">
        <f>+G44+G92</f>
        <v>1046315.1599999999</v>
      </c>
      <c r="H43" s="5"/>
      <c r="I43" s="74">
        <f>+I44+I92</f>
        <v>1260038</v>
      </c>
      <c r="J43" s="74">
        <f>+J44+J92</f>
        <v>1205338.79</v>
      </c>
      <c r="K43" s="207">
        <f>+J43/G43</f>
        <v>1.1519844460630773</v>
      </c>
      <c r="L43" s="207">
        <f t="shared" ref="L43:L44" si="3">+J43/I43</f>
        <v>0.95658923778489224</v>
      </c>
    </row>
    <row r="44" spans="2:12" x14ac:dyDescent="0.25">
      <c r="B44" s="52">
        <v>3</v>
      </c>
      <c r="C44" s="52"/>
      <c r="D44" s="52"/>
      <c r="E44" s="52"/>
      <c r="F44" s="52" t="s">
        <v>3</v>
      </c>
      <c r="G44" s="73">
        <f>+G45+G53+G82+G86+G89</f>
        <v>985571.92999999993</v>
      </c>
      <c r="H44" s="54"/>
      <c r="I44" s="73">
        <f>+I45+I53+I82+I86+I89</f>
        <v>1216350.8999999999</v>
      </c>
      <c r="J44" s="73">
        <f>+J45+J53+J82+J86+J89</f>
        <v>1171129.8900000001</v>
      </c>
      <c r="K44" s="207">
        <f t="shared" ref="K44:K102" si="4">+J44/G44</f>
        <v>1.1882743961671069</v>
      </c>
      <c r="L44" s="207">
        <f t="shared" si="3"/>
        <v>0.96282239771434397</v>
      </c>
    </row>
    <row r="45" spans="2:12" s="75" customFormat="1" ht="30" customHeight="1" x14ac:dyDescent="0.2">
      <c r="B45" s="7"/>
      <c r="C45" s="7">
        <v>31</v>
      </c>
      <c r="D45" s="7"/>
      <c r="E45" s="7"/>
      <c r="F45" s="7" t="s">
        <v>4</v>
      </c>
      <c r="G45" s="205">
        <f>+G46+G48+G50</f>
        <v>787927.19</v>
      </c>
      <c r="H45" s="40"/>
      <c r="I45" s="62">
        <v>994145</v>
      </c>
      <c r="J45" s="205">
        <f>+J46+J48+J50</f>
        <v>959798.87000000011</v>
      </c>
      <c r="K45" s="207">
        <f t="shared" si="4"/>
        <v>1.2181314240469354</v>
      </c>
      <c r="L45" s="207">
        <f>+J45/I45</f>
        <v>0.96545158905391071</v>
      </c>
    </row>
    <row r="46" spans="2:12" x14ac:dyDescent="0.25">
      <c r="B46" s="8"/>
      <c r="C46" s="8"/>
      <c r="D46" s="29">
        <v>311</v>
      </c>
      <c r="E46" s="8"/>
      <c r="F46" s="8"/>
      <c r="G46" s="175">
        <f>+G47</f>
        <v>649111.98</v>
      </c>
      <c r="H46" s="5"/>
      <c r="I46" s="66"/>
      <c r="J46" s="175">
        <f>+J47</f>
        <v>790720.93</v>
      </c>
      <c r="K46" s="207">
        <f t="shared" si="4"/>
        <v>1.2181579671353471</v>
      </c>
      <c r="L46" s="207"/>
    </row>
    <row r="47" spans="2:12" s="79" customFormat="1" ht="12.75" x14ac:dyDescent="0.25">
      <c r="B47" s="8"/>
      <c r="C47" s="8"/>
      <c r="D47" s="29"/>
      <c r="E47" s="8">
        <v>3111</v>
      </c>
      <c r="F47" s="8" t="s">
        <v>23</v>
      </c>
      <c r="G47" s="203">
        <v>649111.98</v>
      </c>
      <c r="H47" s="77"/>
      <c r="I47" s="78"/>
      <c r="J47" s="203">
        <v>790720.93</v>
      </c>
      <c r="K47" s="207">
        <f t="shared" si="4"/>
        <v>1.2181579671353471</v>
      </c>
      <c r="L47" s="207"/>
    </row>
    <row r="48" spans="2:12" x14ac:dyDescent="0.25">
      <c r="B48" s="8"/>
      <c r="C48" s="8"/>
      <c r="D48" s="29">
        <v>312</v>
      </c>
      <c r="E48" s="8"/>
      <c r="F48" s="8"/>
      <c r="G48" s="175">
        <f>+G49</f>
        <v>31711.78</v>
      </c>
      <c r="H48" s="5"/>
      <c r="I48" s="66"/>
      <c r="J48" s="175">
        <f>+J49</f>
        <v>38608.92</v>
      </c>
      <c r="K48" s="207">
        <f t="shared" si="4"/>
        <v>1.2174945714179399</v>
      </c>
      <c r="L48" s="207"/>
    </row>
    <row r="49" spans="2:12" s="79" customFormat="1" ht="12.75" x14ac:dyDescent="0.25">
      <c r="B49" s="8"/>
      <c r="C49" s="8"/>
      <c r="D49" s="29"/>
      <c r="E49" s="8">
        <v>3121</v>
      </c>
      <c r="F49" s="80" t="s">
        <v>98</v>
      </c>
      <c r="G49" s="203">
        <v>31711.78</v>
      </c>
      <c r="H49" s="77"/>
      <c r="I49" s="78"/>
      <c r="J49" s="203">
        <v>38608.92</v>
      </c>
      <c r="K49" s="207">
        <f t="shared" si="4"/>
        <v>1.2174945714179399</v>
      </c>
      <c r="L49" s="207"/>
    </row>
    <row r="50" spans="2:12" x14ac:dyDescent="0.25">
      <c r="B50" s="8"/>
      <c r="C50" s="8"/>
      <c r="D50" s="29">
        <v>313</v>
      </c>
      <c r="E50" s="8"/>
      <c r="F50" s="8"/>
      <c r="G50" s="175">
        <f>+G51</f>
        <v>107103.43</v>
      </c>
      <c r="H50" s="5"/>
      <c r="I50" s="66"/>
      <c r="J50" s="175">
        <f>+J51</f>
        <v>130469.02</v>
      </c>
      <c r="K50" s="207">
        <f t="shared" si="4"/>
        <v>1.2181591196472421</v>
      </c>
      <c r="L50" s="207"/>
    </row>
    <row r="51" spans="2:12" s="79" customFormat="1" ht="12.75" x14ac:dyDescent="0.25">
      <c r="B51" s="8"/>
      <c r="C51" s="8"/>
      <c r="D51" s="29"/>
      <c r="E51" s="8">
        <v>3132</v>
      </c>
      <c r="F51" s="80" t="s">
        <v>99</v>
      </c>
      <c r="G51" s="203">
        <v>107103.43</v>
      </c>
      <c r="H51" s="77"/>
      <c r="I51" s="78"/>
      <c r="J51" s="203">
        <v>130469.02</v>
      </c>
      <c r="K51" s="207">
        <f t="shared" si="4"/>
        <v>1.2181591196472421</v>
      </c>
      <c r="L51" s="207"/>
    </row>
    <row r="52" spans="2:12" s="79" customFormat="1" ht="23.25" customHeight="1" x14ac:dyDescent="0.25">
      <c r="B52" s="8"/>
      <c r="C52" s="8"/>
      <c r="D52" s="29"/>
      <c r="E52" s="8">
        <v>3133</v>
      </c>
      <c r="F52" s="80" t="s">
        <v>201</v>
      </c>
      <c r="G52" s="203"/>
      <c r="H52" s="77"/>
      <c r="I52" s="78"/>
      <c r="J52" s="203"/>
      <c r="K52" s="207"/>
      <c r="L52" s="207"/>
    </row>
    <row r="53" spans="2:12" s="75" customFormat="1" ht="30" customHeight="1" x14ac:dyDescent="0.2">
      <c r="B53" s="29"/>
      <c r="C53" s="29">
        <v>32</v>
      </c>
      <c r="D53" s="39"/>
      <c r="E53" s="29"/>
      <c r="F53" s="29" t="s">
        <v>12</v>
      </c>
      <c r="G53" s="206">
        <f>+G54+G58+G65+G75</f>
        <v>191349.24</v>
      </c>
      <c r="H53" s="40"/>
      <c r="I53" s="62">
        <v>215255.9</v>
      </c>
      <c r="J53" s="206">
        <f>+J54+J58+J65+J75</f>
        <v>204619.51</v>
      </c>
      <c r="K53" s="207">
        <f t="shared" si="4"/>
        <v>1.0693510462858384</v>
      </c>
      <c r="L53" s="207">
        <f t="shared" ref="L53:L93" si="5">+J53/I53</f>
        <v>0.95058723129075684</v>
      </c>
    </row>
    <row r="54" spans="2:12" x14ac:dyDescent="0.25">
      <c r="B54" s="8"/>
      <c r="C54" s="8"/>
      <c r="D54" s="29">
        <v>321</v>
      </c>
      <c r="E54" s="8"/>
      <c r="F54" s="8"/>
      <c r="G54" s="175">
        <f>+G55+G56</f>
        <v>31047.39</v>
      </c>
      <c r="H54" s="5"/>
      <c r="I54" s="66"/>
      <c r="J54" s="175">
        <f>+J55+J56+J57</f>
        <v>34973.68</v>
      </c>
      <c r="K54" s="207">
        <f t="shared" si="4"/>
        <v>1.1264611936784381</v>
      </c>
      <c r="L54" s="207"/>
    </row>
    <row r="55" spans="2:12" s="79" customFormat="1" ht="12.75" x14ac:dyDescent="0.25">
      <c r="B55" s="8"/>
      <c r="C55" s="29"/>
      <c r="D55" s="29"/>
      <c r="E55" s="8">
        <v>3211</v>
      </c>
      <c r="F55" s="35" t="s">
        <v>24</v>
      </c>
      <c r="G55" s="203">
        <v>3120.69</v>
      </c>
      <c r="H55" s="77"/>
      <c r="I55" s="78"/>
      <c r="J55" s="203">
        <v>4830.6000000000004</v>
      </c>
      <c r="K55" s="207">
        <f t="shared" si="4"/>
        <v>1.5479269007815579</v>
      </c>
      <c r="L55" s="207"/>
    </row>
    <row r="56" spans="2:12" s="79" customFormat="1" ht="12.75" x14ac:dyDescent="0.25">
      <c r="B56" s="8"/>
      <c r="C56" s="29"/>
      <c r="D56" s="39"/>
      <c r="E56" s="8">
        <v>3212</v>
      </c>
      <c r="F56" s="80" t="s">
        <v>100</v>
      </c>
      <c r="G56" s="203">
        <v>27926.7</v>
      </c>
      <c r="H56" s="77"/>
      <c r="I56" s="78"/>
      <c r="J56" s="203">
        <v>29803.08</v>
      </c>
      <c r="K56" s="207">
        <f t="shared" si="4"/>
        <v>1.0671894638464265</v>
      </c>
      <c r="L56" s="207"/>
    </row>
    <row r="57" spans="2:12" s="79" customFormat="1" ht="12.75" x14ac:dyDescent="0.25">
      <c r="B57" s="8"/>
      <c r="C57" s="29"/>
      <c r="D57" s="39"/>
      <c r="E57" s="8">
        <v>3212</v>
      </c>
      <c r="F57" s="80" t="s">
        <v>233</v>
      </c>
      <c r="G57" s="203">
        <v>0</v>
      </c>
      <c r="H57" s="77"/>
      <c r="I57" s="78"/>
      <c r="J57" s="203">
        <v>340</v>
      </c>
      <c r="K57" s="207"/>
      <c r="L57" s="207"/>
    </row>
    <row r="58" spans="2:12" x14ac:dyDescent="0.25">
      <c r="B58" s="8"/>
      <c r="C58" s="29"/>
      <c r="D58" s="39">
        <v>322</v>
      </c>
      <c r="E58" s="8"/>
      <c r="F58" s="9"/>
      <c r="G58" s="175">
        <f>+G59+G60+G61+G62+G63+G64</f>
        <v>96347.9</v>
      </c>
      <c r="H58" s="5"/>
      <c r="I58" s="66"/>
      <c r="J58" s="175">
        <f>+J59+J60+J61+J62+J63+J64</f>
        <v>103046.90000000001</v>
      </c>
      <c r="K58" s="207">
        <f t="shared" si="4"/>
        <v>1.0695292787907158</v>
      </c>
      <c r="L58" s="207"/>
    </row>
    <row r="59" spans="2:12" s="79" customFormat="1" ht="12.75" x14ac:dyDescent="0.25">
      <c r="B59" s="8"/>
      <c r="C59" s="29"/>
      <c r="D59" s="39"/>
      <c r="E59" s="8">
        <v>3221</v>
      </c>
      <c r="F59" s="80" t="s">
        <v>101</v>
      </c>
      <c r="G59" s="203">
        <v>11924.68</v>
      </c>
      <c r="H59" s="77"/>
      <c r="I59" s="78"/>
      <c r="J59" s="203">
        <v>15594.85</v>
      </c>
      <c r="K59" s="207">
        <f t="shared" si="4"/>
        <v>1.3077793282503178</v>
      </c>
      <c r="L59" s="207"/>
    </row>
    <row r="60" spans="2:12" s="79" customFormat="1" ht="12.75" x14ac:dyDescent="0.25">
      <c r="B60" s="8"/>
      <c r="C60" s="29"/>
      <c r="D60" s="39"/>
      <c r="E60" s="8">
        <v>3222</v>
      </c>
      <c r="F60" s="9" t="s">
        <v>102</v>
      </c>
      <c r="G60" s="203">
        <v>67632.34</v>
      </c>
      <c r="H60" s="77"/>
      <c r="I60" s="78"/>
      <c r="J60" s="203">
        <v>69286.460000000006</v>
      </c>
      <c r="K60" s="207">
        <f t="shared" si="4"/>
        <v>1.0244575302288819</v>
      </c>
      <c r="L60" s="207"/>
    </row>
    <row r="61" spans="2:12" s="79" customFormat="1" ht="12.75" x14ac:dyDescent="0.25">
      <c r="B61" s="8"/>
      <c r="C61" s="29"/>
      <c r="D61" s="39"/>
      <c r="E61" s="8">
        <v>3223</v>
      </c>
      <c r="F61" s="80" t="s">
        <v>103</v>
      </c>
      <c r="G61" s="203">
        <v>12133.58</v>
      </c>
      <c r="H61" s="77"/>
      <c r="I61" s="78"/>
      <c r="J61" s="203">
        <v>16199.34</v>
      </c>
      <c r="K61" s="207">
        <f t="shared" si="4"/>
        <v>1.3350832977571336</v>
      </c>
      <c r="L61" s="207"/>
    </row>
    <row r="62" spans="2:12" s="79" customFormat="1" ht="12.75" x14ac:dyDescent="0.25">
      <c r="B62" s="8"/>
      <c r="C62" s="29"/>
      <c r="D62" s="39"/>
      <c r="E62" s="8">
        <v>3224</v>
      </c>
      <c r="F62" s="80" t="s">
        <v>104</v>
      </c>
      <c r="G62" s="203">
        <v>1476.49</v>
      </c>
      <c r="H62" s="77"/>
      <c r="I62" s="78"/>
      <c r="J62" s="203">
        <v>166.01</v>
      </c>
      <c r="K62" s="207">
        <f t="shared" si="4"/>
        <v>0.11243557355620423</v>
      </c>
      <c r="L62" s="207"/>
    </row>
    <row r="63" spans="2:12" s="79" customFormat="1" ht="12.75" x14ac:dyDescent="0.25">
      <c r="B63" s="8"/>
      <c r="C63" s="29"/>
      <c r="D63" s="39"/>
      <c r="E63" s="8">
        <v>3225</v>
      </c>
      <c r="F63" s="80" t="s">
        <v>105</v>
      </c>
      <c r="G63" s="203">
        <v>2939.29</v>
      </c>
      <c r="H63" s="77"/>
      <c r="I63" s="78"/>
      <c r="J63" s="203">
        <v>1571.17</v>
      </c>
      <c r="K63" s="207">
        <f t="shared" si="4"/>
        <v>0.53454065437571663</v>
      </c>
      <c r="L63" s="207"/>
    </row>
    <row r="64" spans="2:12" s="79" customFormat="1" ht="12.75" x14ac:dyDescent="0.25">
      <c r="B64" s="8"/>
      <c r="C64" s="29"/>
      <c r="D64" s="39"/>
      <c r="E64" s="8">
        <v>3227</v>
      </c>
      <c r="F64" s="80" t="s">
        <v>106</v>
      </c>
      <c r="G64" s="203">
        <v>241.52</v>
      </c>
      <c r="H64" s="77"/>
      <c r="I64" s="78"/>
      <c r="J64" s="203">
        <v>229.07</v>
      </c>
      <c r="K64" s="207">
        <f t="shared" si="4"/>
        <v>0.94845147399801255</v>
      </c>
      <c r="L64" s="207"/>
    </row>
    <row r="65" spans="2:12" x14ac:dyDescent="0.25">
      <c r="B65" s="8"/>
      <c r="C65" s="29"/>
      <c r="D65" s="39">
        <v>323</v>
      </c>
      <c r="E65" s="8"/>
      <c r="F65" s="9"/>
      <c r="G65" s="175">
        <f>SUM(G66:G74)</f>
        <v>56388.32</v>
      </c>
      <c r="H65" s="5"/>
      <c r="I65" s="66"/>
      <c r="J65" s="175">
        <f>SUM(J66:J74)</f>
        <v>58017.250000000007</v>
      </c>
      <c r="K65" s="207">
        <f t="shared" si="4"/>
        <v>1.0288877200101014</v>
      </c>
      <c r="L65" s="207"/>
    </row>
    <row r="66" spans="2:12" s="79" customFormat="1" ht="12.75" x14ac:dyDescent="0.25">
      <c r="B66" s="8"/>
      <c r="C66" s="29"/>
      <c r="D66" s="39"/>
      <c r="E66" s="8">
        <v>3231</v>
      </c>
      <c r="F66" s="80" t="s">
        <v>107</v>
      </c>
      <c r="G66" s="203">
        <v>5470.68</v>
      </c>
      <c r="H66" s="77"/>
      <c r="I66" s="78"/>
      <c r="J66" s="203">
        <v>9669.7999999999993</v>
      </c>
      <c r="K66" s="207">
        <f t="shared" si="4"/>
        <v>1.7675681999312698</v>
      </c>
      <c r="L66" s="207"/>
    </row>
    <row r="67" spans="2:12" s="79" customFormat="1" ht="12.75" x14ac:dyDescent="0.25">
      <c r="B67" s="8"/>
      <c r="C67" s="29"/>
      <c r="D67" s="39"/>
      <c r="E67" s="8">
        <v>3232</v>
      </c>
      <c r="F67" s="80" t="s">
        <v>108</v>
      </c>
      <c r="G67" s="203">
        <v>11940.24</v>
      </c>
      <c r="H67" s="77"/>
      <c r="I67" s="78"/>
      <c r="J67" s="203">
        <v>6331.78</v>
      </c>
      <c r="K67" s="207">
        <f t="shared" si="4"/>
        <v>0.5302891734169497</v>
      </c>
      <c r="L67" s="207"/>
    </row>
    <row r="68" spans="2:12" s="79" customFormat="1" ht="12.75" x14ac:dyDescent="0.25">
      <c r="B68" s="8"/>
      <c r="C68" s="29"/>
      <c r="D68" s="39"/>
      <c r="E68" s="8">
        <v>3233</v>
      </c>
      <c r="F68" s="80" t="s">
        <v>211</v>
      </c>
      <c r="G68" s="203">
        <v>1493.49</v>
      </c>
      <c r="H68" s="77"/>
      <c r="I68" s="78"/>
      <c r="J68" s="203">
        <v>0</v>
      </c>
      <c r="K68" s="207">
        <f t="shared" si="4"/>
        <v>0</v>
      </c>
      <c r="L68" s="207"/>
    </row>
    <row r="69" spans="2:12" s="79" customFormat="1" ht="12.75" x14ac:dyDescent="0.25">
      <c r="B69" s="8"/>
      <c r="C69" s="29"/>
      <c r="D69" s="39"/>
      <c r="E69" s="8">
        <v>3234</v>
      </c>
      <c r="F69" s="80" t="s">
        <v>109</v>
      </c>
      <c r="G69" s="203">
        <v>7254.98</v>
      </c>
      <c r="H69" s="77"/>
      <c r="I69" s="78"/>
      <c r="J69" s="203">
        <v>7950.7</v>
      </c>
      <c r="K69" s="207">
        <f t="shared" si="4"/>
        <v>1.095895509015876</v>
      </c>
      <c r="L69" s="207"/>
    </row>
    <row r="70" spans="2:12" s="79" customFormat="1" ht="12.75" x14ac:dyDescent="0.25">
      <c r="B70" s="8"/>
      <c r="C70" s="29"/>
      <c r="D70" s="39"/>
      <c r="E70" s="8">
        <v>3235</v>
      </c>
      <c r="F70" s="80" t="s">
        <v>110</v>
      </c>
      <c r="G70" s="203">
        <v>19086.84</v>
      </c>
      <c r="H70" s="77"/>
      <c r="I70" s="78"/>
      <c r="J70" s="203">
        <v>21675.99</v>
      </c>
      <c r="K70" s="207">
        <f t="shared" si="4"/>
        <v>1.1356510559107742</v>
      </c>
      <c r="L70" s="207"/>
    </row>
    <row r="71" spans="2:12" s="79" customFormat="1" ht="12.75" x14ac:dyDescent="0.25">
      <c r="B71" s="8"/>
      <c r="C71" s="29"/>
      <c r="D71" s="39"/>
      <c r="E71" s="8">
        <v>3236</v>
      </c>
      <c r="F71" s="80" t="s">
        <v>111</v>
      </c>
      <c r="G71" s="203">
        <v>1680.3</v>
      </c>
      <c r="H71" s="77"/>
      <c r="I71" s="78"/>
      <c r="J71" s="203">
        <v>1644.48</v>
      </c>
      <c r="K71" s="207">
        <f t="shared" si="4"/>
        <v>0.97868237814675951</v>
      </c>
      <c r="L71" s="207"/>
    </row>
    <row r="72" spans="2:12" s="79" customFormat="1" ht="12.75" x14ac:dyDescent="0.25">
      <c r="B72" s="8"/>
      <c r="C72" s="29"/>
      <c r="D72" s="39"/>
      <c r="E72" s="8">
        <v>3237</v>
      </c>
      <c r="F72" s="80" t="s">
        <v>112</v>
      </c>
      <c r="G72" s="203">
        <v>3344.78</v>
      </c>
      <c r="H72" s="77"/>
      <c r="I72" s="78"/>
      <c r="J72" s="203">
        <v>7492.11</v>
      </c>
      <c r="K72" s="207">
        <f t="shared" si="4"/>
        <v>2.2399410424601913</v>
      </c>
      <c r="L72" s="207"/>
    </row>
    <row r="73" spans="2:12" s="79" customFormat="1" ht="12.75" x14ac:dyDescent="0.25">
      <c r="B73" s="8"/>
      <c r="C73" s="29"/>
      <c r="D73" s="39"/>
      <c r="E73" s="8">
        <v>3238</v>
      </c>
      <c r="F73" s="80" t="s">
        <v>113</v>
      </c>
      <c r="G73" s="203">
        <v>3411.87</v>
      </c>
      <c r="H73" s="77"/>
      <c r="I73" s="78"/>
      <c r="J73" s="203">
        <v>932.42</v>
      </c>
      <c r="K73" s="207">
        <f t="shared" si="4"/>
        <v>0.27328708303657523</v>
      </c>
      <c r="L73" s="207"/>
    </row>
    <row r="74" spans="2:12" s="79" customFormat="1" ht="12.75" x14ac:dyDescent="0.25">
      <c r="B74" s="8"/>
      <c r="C74" s="29"/>
      <c r="D74" s="39"/>
      <c r="E74" s="8">
        <v>3239</v>
      </c>
      <c r="F74" s="80" t="s">
        <v>114</v>
      </c>
      <c r="G74" s="203">
        <v>2705.14</v>
      </c>
      <c r="H74" s="77"/>
      <c r="I74" s="78"/>
      <c r="J74" s="203">
        <v>2319.9699999999998</v>
      </c>
      <c r="K74" s="207">
        <f t="shared" si="4"/>
        <v>0.85761550233998973</v>
      </c>
      <c r="L74" s="207"/>
    </row>
    <row r="75" spans="2:12" x14ac:dyDescent="0.25">
      <c r="B75" s="8"/>
      <c r="C75" s="29"/>
      <c r="D75" s="39">
        <v>329</v>
      </c>
      <c r="E75" s="8"/>
      <c r="F75" s="81"/>
      <c r="G75" s="175">
        <f>SUM(G76:G81)</f>
        <v>7565.63</v>
      </c>
      <c r="H75" s="5"/>
      <c r="I75" s="66"/>
      <c r="J75" s="175">
        <f>SUM(J76:J81)</f>
        <v>8581.6799999999985</v>
      </c>
      <c r="K75" s="207">
        <f t="shared" si="4"/>
        <v>1.1342981351189523</v>
      </c>
      <c r="L75" s="207"/>
    </row>
    <row r="76" spans="2:12" s="79" customFormat="1" ht="25.5" x14ac:dyDescent="0.25">
      <c r="B76" s="8"/>
      <c r="C76" s="29"/>
      <c r="D76" s="39"/>
      <c r="E76" s="8">
        <v>3291</v>
      </c>
      <c r="F76" s="80" t="s">
        <v>115</v>
      </c>
      <c r="G76" s="203">
        <v>1877.04</v>
      </c>
      <c r="H76" s="77"/>
      <c r="I76" s="78"/>
      <c r="J76" s="203">
        <v>1650.58</v>
      </c>
      <c r="K76" s="207">
        <f t="shared" si="4"/>
        <v>0.87935259770702812</v>
      </c>
      <c r="L76" s="207"/>
    </row>
    <row r="77" spans="2:12" s="79" customFormat="1" ht="12.75" x14ac:dyDescent="0.25">
      <c r="B77" s="8"/>
      <c r="C77" s="29"/>
      <c r="D77" s="39"/>
      <c r="E77" s="8">
        <v>3292</v>
      </c>
      <c r="F77" s="80" t="s">
        <v>116</v>
      </c>
      <c r="G77" s="203">
        <v>3588.7</v>
      </c>
      <c r="H77" s="77"/>
      <c r="I77" s="78"/>
      <c r="J77" s="203">
        <v>4068.41</v>
      </c>
      <c r="K77" s="207">
        <f t="shared" si="4"/>
        <v>1.1336723604647923</v>
      </c>
      <c r="L77" s="207"/>
    </row>
    <row r="78" spans="2:12" s="79" customFormat="1" ht="12.75" x14ac:dyDescent="0.25">
      <c r="B78" s="8"/>
      <c r="C78" s="29"/>
      <c r="D78" s="39"/>
      <c r="E78" s="8">
        <v>3294</v>
      </c>
      <c r="F78" s="80" t="s">
        <v>117</v>
      </c>
      <c r="G78" s="203">
        <v>110</v>
      </c>
      <c r="H78" s="77"/>
      <c r="I78" s="78"/>
      <c r="J78" s="203">
        <v>110</v>
      </c>
      <c r="K78" s="207">
        <f t="shared" si="4"/>
        <v>1</v>
      </c>
      <c r="L78" s="207"/>
    </row>
    <row r="79" spans="2:12" s="79" customFormat="1" ht="12.75" x14ac:dyDescent="0.25">
      <c r="B79" s="8"/>
      <c r="C79" s="29"/>
      <c r="D79" s="39"/>
      <c r="E79" s="8">
        <v>3295</v>
      </c>
      <c r="F79" s="80" t="s">
        <v>118</v>
      </c>
      <c r="G79" s="203">
        <v>1664.43</v>
      </c>
      <c r="H79" s="77"/>
      <c r="I79" s="78"/>
      <c r="J79" s="203">
        <v>2135.89</v>
      </c>
      <c r="K79" s="207">
        <f t="shared" si="4"/>
        <v>1.2832561297260923</v>
      </c>
      <c r="L79" s="207"/>
    </row>
    <row r="80" spans="2:12" s="79" customFormat="1" ht="12.75" x14ac:dyDescent="0.25">
      <c r="B80" s="8"/>
      <c r="C80" s="29"/>
      <c r="D80" s="39"/>
      <c r="E80" s="8">
        <v>3296</v>
      </c>
      <c r="F80" s="80" t="s">
        <v>200</v>
      </c>
      <c r="G80" s="203">
        <v>0</v>
      </c>
      <c r="H80" s="77"/>
      <c r="I80" s="78"/>
      <c r="J80" s="203">
        <v>0</v>
      </c>
      <c r="K80" s="207"/>
      <c r="L80" s="207"/>
    </row>
    <row r="81" spans="2:12" s="79" customFormat="1" ht="12.75" x14ac:dyDescent="0.25">
      <c r="B81" s="8"/>
      <c r="C81" s="29"/>
      <c r="D81" s="39"/>
      <c r="E81" s="8">
        <v>3299</v>
      </c>
      <c r="F81" s="80" t="s">
        <v>119</v>
      </c>
      <c r="G81" s="203">
        <v>325.45999999999998</v>
      </c>
      <c r="H81" s="77"/>
      <c r="I81" s="78"/>
      <c r="J81" s="203">
        <v>616.79999999999995</v>
      </c>
      <c r="K81" s="207">
        <f t="shared" si="4"/>
        <v>1.8951637682050022</v>
      </c>
      <c r="L81" s="207"/>
    </row>
    <row r="82" spans="2:12" s="75" customFormat="1" ht="30" customHeight="1" x14ac:dyDescent="0.2">
      <c r="B82" s="29"/>
      <c r="C82" s="29">
        <v>34</v>
      </c>
      <c r="D82" s="39"/>
      <c r="E82" s="29"/>
      <c r="F82" s="82" t="s">
        <v>120</v>
      </c>
      <c r="G82" s="206">
        <f>+G83</f>
        <v>444.9</v>
      </c>
      <c r="H82" s="40"/>
      <c r="I82" s="62">
        <v>550</v>
      </c>
      <c r="J82" s="206">
        <f>+J83</f>
        <v>480.78</v>
      </c>
      <c r="K82" s="207">
        <f t="shared" si="4"/>
        <v>1.0806473364801079</v>
      </c>
      <c r="L82" s="207">
        <f t="shared" si="5"/>
        <v>0.87414545454545445</v>
      </c>
    </row>
    <row r="83" spans="2:12" x14ac:dyDescent="0.25">
      <c r="B83" s="8"/>
      <c r="C83" s="29"/>
      <c r="D83" s="39">
        <v>343</v>
      </c>
      <c r="E83" s="8"/>
      <c r="F83" s="9"/>
      <c r="G83" s="175">
        <f>+G84</f>
        <v>444.9</v>
      </c>
      <c r="H83" s="5"/>
      <c r="I83" s="66"/>
      <c r="J83" s="175">
        <f>+J84</f>
        <v>480.78</v>
      </c>
      <c r="K83" s="207">
        <f t="shared" si="4"/>
        <v>1.0806473364801079</v>
      </c>
      <c r="L83" s="207"/>
    </row>
    <row r="84" spans="2:12" s="79" customFormat="1" ht="12.75" x14ac:dyDescent="0.25">
      <c r="B84" s="8"/>
      <c r="C84" s="8"/>
      <c r="D84" s="39"/>
      <c r="E84" s="8">
        <v>3431</v>
      </c>
      <c r="F84" s="80" t="s">
        <v>121</v>
      </c>
      <c r="G84" s="203">
        <v>444.9</v>
      </c>
      <c r="H84" s="77"/>
      <c r="I84" s="78"/>
      <c r="J84" s="203">
        <v>480.78</v>
      </c>
      <c r="K84" s="207">
        <f t="shared" si="4"/>
        <v>1.0806473364801079</v>
      </c>
      <c r="L84" s="207"/>
    </row>
    <row r="85" spans="2:12" s="79" customFormat="1" ht="12.75" x14ac:dyDescent="0.25">
      <c r="B85" s="8"/>
      <c r="C85" s="8"/>
      <c r="D85" s="39"/>
      <c r="E85" s="8">
        <v>3433</v>
      </c>
      <c r="F85" s="80" t="s">
        <v>199</v>
      </c>
      <c r="G85" s="203"/>
      <c r="H85" s="77"/>
      <c r="I85" s="78"/>
      <c r="J85" s="203"/>
      <c r="K85" s="207"/>
      <c r="L85" s="207"/>
    </row>
    <row r="86" spans="2:12" s="75" customFormat="1" ht="30" customHeight="1" x14ac:dyDescent="0.2">
      <c r="B86" s="29"/>
      <c r="C86" s="29">
        <v>37</v>
      </c>
      <c r="D86" s="39"/>
      <c r="E86" s="29"/>
      <c r="F86" s="82" t="s">
        <v>122</v>
      </c>
      <c r="G86" s="204">
        <f>+G88</f>
        <v>5488.69</v>
      </c>
      <c r="H86" s="40"/>
      <c r="I86" s="62">
        <v>6000</v>
      </c>
      <c r="J86" s="204">
        <f>+J88</f>
        <v>5855.21</v>
      </c>
      <c r="K86" s="207">
        <f t="shared" si="4"/>
        <v>1.0667773184493934</v>
      </c>
      <c r="L86" s="207">
        <f t="shared" si="5"/>
        <v>0.97586833333333334</v>
      </c>
    </row>
    <row r="87" spans="2:12" x14ac:dyDescent="0.25">
      <c r="B87" s="8"/>
      <c r="C87" s="29"/>
      <c r="D87" s="39">
        <v>372</v>
      </c>
      <c r="E87" s="8"/>
      <c r="F87" s="9"/>
      <c r="G87" s="105"/>
      <c r="H87" s="5"/>
      <c r="I87" s="66"/>
      <c r="J87" s="105"/>
      <c r="K87" s="207"/>
      <c r="L87" s="207"/>
    </row>
    <row r="88" spans="2:12" s="79" customFormat="1" ht="12.75" x14ac:dyDescent="0.25">
      <c r="B88" s="8"/>
      <c r="C88" s="8"/>
      <c r="D88" s="39"/>
      <c r="E88" s="8">
        <v>3722</v>
      </c>
      <c r="F88" s="80" t="s">
        <v>122</v>
      </c>
      <c r="G88" s="203">
        <v>5488.69</v>
      </c>
      <c r="H88" s="77"/>
      <c r="I88" s="78"/>
      <c r="J88" s="203">
        <v>5855.21</v>
      </c>
      <c r="K88" s="207">
        <f t="shared" si="4"/>
        <v>1.0667773184493934</v>
      </c>
      <c r="L88" s="207"/>
    </row>
    <row r="89" spans="2:12" s="79" customFormat="1" ht="30" customHeight="1" x14ac:dyDescent="0.25">
      <c r="B89" s="8"/>
      <c r="C89" s="29">
        <v>38</v>
      </c>
      <c r="D89" s="39"/>
      <c r="E89" s="8"/>
      <c r="F89" s="82" t="s">
        <v>212</v>
      </c>
      <c r="G89" s="214">
        <f>+G91</f>
        <v>361.91</v>
      </c>
      <c r="H89" s="77"/>
      <c r="I89" s="217">
        <v>400</v>
      </c>
      <c r="J89" s="214">
        <f>+J91</f>
        <v>375.52</v>
      </c>
      <c r="K89" s="207">
        <f t="shared" si="4"/>
        <v>1.0376060346494984</v>
      </c>
      <c r="L89" s="207"/>
    </row>
    <row r="90" spans="2:12" s="79" customFormat="1" ht="12.75" x14ac:dyDescent="0.25">
      <c r="B90" s="8"/>
      <c r="C90" s="29"/>
      <c r="D90" s="39">
        <v>381</v>
      </c>
      <c r="E90" s="8"/>
      <c r="F90" s="80"/>
      <c r="G90" s="203"/>
      <c r="H90" s="77"/>
      <c r="I90" s="78"/>
      <c r="J90" s="203"/>
      <c r="K90" s="207"/>
      <c r="L90" s="207"/>
    </row>
    <row r="91" spans="2:12" s="79" customFormat="1" ht="12.75" x14ac:dyDescent="0.25">
      <c r="B91" s="8"/>
      <c r="C91" s="8"/>
      <c r="D91" s="39"/>
      <c r="E91" s="8">
        <v>3812</v>
      </c>
      <c r="F91" s="80" t="s">
        <v>204</v>
      </c>
      <c r="G91" s="203">
        <v>361.91</v>
      </c>
      <c r="H91" s="77"/>
      <c r="I91" s="78"/>
      <c r="J91" s="203">
        <v>375.52</v>
      </c>
      <c r="K91" s="207">
        <f t="shared" si="4"/>
        <v>1.0376060346494984</v>
      </c>
      <c r="L91" s="207"/>
    </row>
    <row r="92" spans="2:12" s="79" customFormat="1" ht="12.75" x14ac:dyDescent="0.25">
      <c r="B92" s="83">
        <v>4</v>
      </c>
      <c r="C92" s="84"/>
      <c r="D92" s="84"/>
      <c r="E92" s="84"/>
      <c r="F92" s="52" t="s">
        <v>5</v>
      </c>
      <c r="G92" s="86">
        <f>+G93</f>
        <v>60743.229999999996</v>
      </c>
      <c r="H92" s="85"/>
      <c r="I92" s="86">
        <f>+I93</f>
        <v>43687.1</v>
      </c>
      <c r="J92" s="86">
        <f>+J93</f>
        <v>34208.9</v>
      </c>
      <c r="K92" s="207">
        <f t="shared" si="4"/>
        <v>0.56317222511874987</v>
      </c>
      <c r="L92" s="207">
        <f t="shared" si="5"/>
        <v>0.7830435071222398</v>
      </c>
    </row>
    <row r="93" spans="2:12" s="41" customFormat="1" ht="35.1" customHeight="1" x14ac:dyDescent="0.25">
      <c r="B93" s="7"/>
      <c r="C93" s="7">
        <v>42</v>
      </c>
      <c r="D93" s="7"/>
      <c r="E93" s="7"/>
      <c r="F93" s="27" t="s">
        <v>123</v>
      </c>
      <c r="G93" s="88">
        <f>+G94+G101+G99</f>
        <v>60743.229999999996</v>
      </c>
      <c r="H93" s="40"/>
      <c r="I93" s="88">
        <v>43687.1</v>
      </c>
      <c r="J93" s="88">
        <f>+J94+J101+J99</f>
        <v>34208.9</v>
      </c>
      <c r="K93" s="207">
        <f t="shared" si="4"/>
        <v>0.56317222511874987</v>
      </c>
      <c r="L93" s="207">
        <f t="shared" si="5"/>
        <v>0.7830435071222398</v>
      </c>
    </row>
    <row r="94" spans="2:12" x14ac:dyDescent="0.25">
      <c r="B94" s="12"/>
      <c r="C94" s="12"/>
      <c r="D94" s="29">
        <v>422</v>
      </c>
      <c r="E94" s="8"/>
      <c r="F94" s="8"/>
      <c r="G94" s="175">
        <f>+G95+G97+G98</f>
        <v>5901.45</v>
      </c>
      <c r="H94" s="5"/>
      <c r="I94" s="89"/>
      <c r="J94" s="175">
        <f>+J95+J97+J98</f>
        <v>20304.95</v>
      </c>
      <c r="K94" s="207">
        <f t="shared" si="4"/>
        <v>3.4406713604283694</v>
      </c>
      <c r="L94" s="207"/>
    </row>
    <row r="95" spans="2:12" s="79" customFormat="1" ht="13.5" x14ac:dyDescent="0.25">
      <c r="B95" s="12"/>
      <c r="C95" s="12"/>
      <c r="D95" s="29"/>
      <c r="E95" s="8">
        <v>4221</v>
      </c>
      <c r="F95" s="90" t="s">
        <v>124</v>
      </c>
      <c r="G95" s="203">
        <v>4447.2</v>
      </c>
      <c r="H95" s="77"/>
      <c r="I95" s="91"/>
      <c r="J95" s="203">
        <v>18179.95</v>
      </c>
      <c r="K95" s="207">
        <f t="shared" si="4"/>
        <v>4.0879542183846018</v>
      </c>
      <c r="L95" s="207"/>
    </row>
    <row r="96" spans="2:12" s="79" customFormat="1" ht="13.5" x14ac:dyDescent="0.25">
      <c r="B96" s="12"/>
      <c r="C96" s="12"/>
      <c r="D96" s="29"/>
      <c r="E96" s="8">
        <v>4223</v>
      </c>
      <c r="F96" s="90" t="s">
        <v>202</v>
      </c>
      <c r="G96" s="203"/>
      <c r="H96" s="77"/>
      <c r="I96" s="91"/>
      <c r="J96" s="203"/>
      <c r="K96" s="207"/>
      <c r="L96" s="207"/>
    </row>
    <row r="97" spans="2:12" s="79" customFormat="1" ht="12.75" x14ac:dyDescent="0.25">
      <c r="B97" s="12"/>
      <c r="C97" s="12"/>
      <c r="D97" s="29"/>
      <c r="E97" s="8">
        <v>4226</v>
      </c>
      <c r="F97" s="8" t="s">
        <v>125</v>
      </c>
      <c r="G97" s="203">
        <v>0</v>
      </c>
      <c r="H97" s="77"/>
      <c r="I97" s="92"/>
      <c r="J97" s="203">
        <v>2125</v>
      </c>
      <c r="K97" s="207"/>
      <c r="L97" s="207"/>
    </row>
    <row r="98" spans="2:12" s="79" customFormat="1" ht="12.75" x14ac:dyDescent="0.25">
      <c r="B98" s="12"/>
      <c r="C98" s="12"/>
      <c r="D98" s="29"/>
      <c r="E98" s="8">
        <v>4227</v>
      </c>
      <c r="F98" s="8" t="s">
        <v>203</v>
      </c>
      <c r="G98" s="203">
        <v>1454.25</v>
      </c>
      <c r="H98" s="77"/>
      <c r="I98" s="92"/>
      <c r="J98" s="203">
        <v>0</v>
      </c>
      <c r="K98" s="207">
        <f t="shared" si="4"/>
        <v>0</v>
      </c>
      <c r="L98" s="207"/>
    </row>
    <row r="99" spans="2:12" s="79" customFormat="1" ht="12.75" x14ac:dyDescent="0.25">
      <c r="B99" s="12"/>
      <c r="C99" s="12"/>
      <c r="D99" s="29">
        <v>423</v>
      </c>
      <c r="E99" s="8"/>
      <c r="F99" s="8"/>
      <c r="G99" s="214">
        <f>+G100</f>
        <v>41622.36</v>
      </c>
      <c r="H99" s="77"/>
      <c r="I99" s="92"/>
      <c r="J99" s="214">
        <f>+J100</f>
        <v>0</v>
      </c>
      <c r="K99" s="207">
        <f t="shared" si="4"/>
        <v>0</v>
      </c>
      <c r="L99" s="207"/>
    </row>
    <row r="100" spans="2:12" s="79" customFormat="1" ht="12.75" x14ac:dyDescent="0.25">
      <c r="B100" s="12"/>
      <c r="C100" s="12"/>
      <c r="D100" s="29"/>
      <c r="E100" s="8">
        <v>4241</v>
      </c>
      <c r="F100" s="8" t="s">
        <v>213</v>
      </c>
      <c r="G100" s="203">
        <v>41622.36</v>
      </c>
      <c r="H100" s="77"/>
      <c r="I100" s="92"/>
      <c r="J100" s="203">
        <v>0</v>
      </c>
      <c r="K100" s="207">
        <f t="shared" si="4"/>
        <v>0</v>
      </c>
      <c r="L100" s="207"/>
    </row>
    <row r="101" spans="2:12" x14ac:dyDescent="0.25">
      <c r="B101" s="12"/>
      <c r="C101" s="12"/>
      <c r="D101" s="29">
        <v>424</v>
      </c>
      <c r="E101" s="8"/>
      <c r="F101" s="8"/>
      <c r="G101" s="175">
        <f>+G102</f>
        <v>13219.42</v>
      </c>
      <c r="H101" s="5"/>
      <c r="I101" s="6"/>
      <c r="J101" s="175">
        <f>+J102</f>
        <v>13903.95</v>
      </c>
      <c r="K101" s="207">
        <f t="shared" si="4"/>
        <v>1.0517821508054059</v>
      </c>
      <c r="L101" s="207"/>
    </row>
    <row r="102" spans="2:12" s="79" customFormat="1" ht="13.5" x14ac:dyDescent="0.25">
      <c r="B102" s="12"/>
      <c r="C102" s="12"/>
      <c r="D102" s="8"/>
      <c r="E102" s="8">
        <v>4241</v>
      </c>
      <c r="F102" s="93" t="s">
        <v>126</v>
      </c>
      <c r="G102" s="203">
        <v>13219.42</v>
      </c>
      <c r="H102" s="77"/>
      <c r="I102" s="92"/>
      <c r="J102" s="203">
        <v>13903.95</v>
      </c>
      <c r="K102" s="207">
        <f t="shared" si="4"/>
        <v>1.0517821508054059</v>
      </c>
      <c r="L102" s="207"/>
    </row>
    <row r="103" spans="2:12" x14ac:dyDescent="0.25">
      <c r="B103" s="12"/>
      <c r="C103" s="12"/>
      <c r="D103" s="8"/>
      <c r="E103" s="8"/>
      <c r="F103" s="8"/>
      <c r="G103" s="34"/>
      <c r="H103" s="5"/>
      <c r="I103" s="6"/>
      <c r="J103" s="34"/>
      <c r="K103" s="207"/>
      <c r="L103" s="207"/>
    </row>
    <row r="104" spans="2:12" x14ac:dyDescent="0.25">
      <c r="L104" s="208"/>
    </row>
  </sheetData>
  <mergeCells count="7">
    <mergeCell ref="B42:F42"/>
    <mergeCell ref="B2:L2"/>
    <mergeCell ref="B4:L4"/>
    <mergeCell ref="B6:L6"/>
    <mergeCell ref="B8:F8"/>
    <mergeCell ref="B9:F9"/>
    <mergeCell ref="B41:F41"/>
  </mergeCells>
  <pageMargins left="0.7" right="0.7" top="0.75" bottom="0.75" header="0.3" footer="0.3"/>
  <pageSetup paperSize="9" scale="39" fitToHeight="0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8"/>
  <sheetViews>
    <sheetView workbookViewId="0">
      <selection activeCell="E7" sqref="E7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0"/>
      <c r="C1" s="3"/>
      <c r="D1" s="20"/>
      <c r="E1" s="20"/>
      <c r="F1" s="3"/>
      <c r="G1" s="3"/>
      <c r="H1" s="3"/>
    </row>
    <row r="2" spans="2:8" ht="15.75" customHeight="1" x14ac:dyDescent="0.25">
      <c r="B2" s="221" t="s">
        <v>34</v>
      </c>
      <c r="C2" s="221"/>
      <c r="D2" s="221"/>
      <c r="E2" s="221"/>
      <c r="F2" s="221"/>
      <c r="G2" s="221"/>
      <c r="H2" s="221"/>
    </row>
    <row r="3" spans="2:8" ht="18" x14ac:dyDescent="0.25">
      <c r="B3" s="20"/>
      <c r="C3" s="3"/>
      <c r="D3" s="20"/>
      <c r="E3" s="20"/>
      <c r="F3" s="3"/>
      <c r="G3" s="3"/>
      <c r="H3" s="3"/>
    </row>
    <row r="4" spans="2:8" ht="31.5" customHeight="1" x14ac:dyDescent="0.25">
      <c r="B4" s="47" t="s">
        <v>6</v>
      </c>
      <c r="C4" s="47" t="s">
        <v>198</v>
      </c>
      <c r="D4" s="47" t="s">
        <v>226</v>
      </c>
      <c r="E4" s="47" t="s">
        <v>227</v>
      </c>
      <c r="F4" s="47" t="s">
        <v>228</v>
      </c>
      <c r="G4" s="47" t="s">
        <v>16</v>
      </c>
      <c r="H4" s="47" t="s">
        <v>46</v>
      </c>
    </row>
    <row r="5" spans="2:8" s="33" customFormat="1" ht="11.25" x14ac:dyDescent="0.2">
      <c r="B5" s="48">
        <v>1</v>
      </c>
      <c r="C5" s="48">
        <v>5</v>
      </c>
      <c r="D5" s="48">
        <v>3</v>
      </c>
      <c r="E5" s="48">
        <v>4</v>
      </c>
      <c r="F5" s="48">
        <v>5</v>
      </c>
      <c r="G5" s="48" t="s">
        <v>18</v>
      </c>
      <c r="H5" s="48" t="s">
        <v>19</v>
      </c>
    </row>
    <row r="6" spans="2:8" x14ac:dyDescent="0.25">
      <c r="B6" s="7" t="s">
        <v>33</v>
      </c>
      <c r="C6" s="74">
        <f>+C7+C9+C13+C18</f>
        <v>1053138.9500000002</v>
      </c>
      <c r="D6" s="5"/>
      <c r="E6" s="74">
        <f>+E7+E9+E13+E18+E20+E11</f>
        <v>1240818.97</v>
      </c>
      <c r="F6" s="74">
        <f>+F7+F9+F13+F18+F11</f>
        <v>1186229.6100000001</v>
      </c>
      <c r="G6" s="218">
        <f>+F6/C6</f>
        <v>1.1263752138309953</v>
      </c>
      <c r="H6" s="190">
        <f>+F6/E6</f>
        <v>0.95600537925367157</v>
      </c>
    </row>
    <row r="7" spans="2:8" s="96" customFormat="1" x14ac:dyDescent="0.25">
      <c r="B7" s="7">
        <v>1</v>
      </c>
      <c r="C7" s="95">
        <f>+C8</f>
        <v>161806.16</v>
      </c>
      <c r="D7" s="94"/>
      <c r="E7" s="95">
        <f>+E8</f>
        <v>192698.97</v>
      </c>
      <c r="F7" s="95">
        <f>+F8</f>
        <v>188755.95</v>
      </c>
      <c r="G7" s="218">
        <f t="shared" ref="G7:G38" si="0">+F7/C7</f>
        <v>1.1665560198697009</v>
      </c>
      <c r="H7" s="190">
        <f t="shared" ref="H7:H38" si="1">+F7/E7</f>
        <v>0.97953792902992687</v>
      </c>
    </row>
    <row r="8" spans="2:8" s="99" customFormat="1" x14ac:dyDescent="0.25">
      <c r="B8" s="14" t="s">
        <v>30</v>
      </c>
      <c r="C8" s="195">
        <v>161806.16</v>
      </c>
      <c r="D8" s="97"/>
      <c r="E8" s="98">
        <v>192698.97</v>
      </c>
      <c r="F8" s="195">
        <v>188755.95</v>
      </c>
      <c r="G8" s="218">
        <f t="shared" si="0"/>
        <v>1.1665560198697009</v>
      </c>
      <c r="H8" s="190">
        <f t="shared" si="1"/>
        <v>0.97953792902992687</v>
      </c>
    </row>
    <row r="9" spans="2:8" s="96" customFormat="1" x14ac:dyDescent="0.25">
      <c r="B9" s="7">
        <v>3</v>
      </c>
      <c r="C9" s="95">
        <f>+C10</f>
        <v>39373.53</v>
      </c>
      <c r="D9" s="94"/>
      <c r="E9" s="95">
        <f>+E10</f>
        <v>5000</v>
      </c>
      <c r="F9" s="95">
        <f>+F10</f>
        <v>4195.59</v>
      </c>
      <c r="G9" s="218">
        <f t="shared" si="0"/>
        <v>0.10655864485607464</v>
      </c>
      <c r="H9" s="190">
        <f t="shared" si="1"/>
        <v>0.83911800000000003</v>
      </c>
    </row>
    <row r="10" spans="2:8" s="99" customFormat="1" x14ac:dyDescent="0.25">
      <c r="B10" s="100" t="s">
        <v>25</v>
      </c>
      <c r="C10" s="195">
        <v>39373.53</v>
      </c>
      <c r="D10" s="97"/>
      <c r="E10" s="98">
        <v>5000</v>
      </c>
      <c r="F10" s="195">
        <v>4195.59</v>
      </c>
      <c r="G10" s="218">
        <f t="shared" si="0"/>
        <v>0.10655864485607464</v>
      </c>
      <c r="H10" s="190">
        <f t="shared" si="1"/>
        <v>0.83911800000000003</v>
      </c>
    </row>
    <row r="11" spans="2:8" s="99" customFormat="1" x14ac:dyDescent="0.25">
      <c r="B11" s="7">
        <v>4</v>
      </c>
      <c r="C11" s="105"/>
      <c r="D11" s="5"/>
      <c r="E11" s="95">
        <f>+E12</f>
        <v>35000</v>
      </c>
      <c r="F11" s="95">
        <f>+F12</f>
        <v>32747.03</v>
      </c>
      <c r="G11" s="218"/>
      <c r="H11" s="190"/>
    </row>
    <row r="12" spans="2:8" s="99" customFormat="1" x14ac:dyDescent="0.25">
      <c r="B12" s="100" t="s">
        <v>234</v>
      </c>
      <c r="C12" s="105">
        <v>0</v>
      </c>
      <c r="D12" s="5"/>
      <c r="E12" s="98">
        <v>35000</v>
      </c>
      <c r="F12" s="105">
        <v>32747.03</v>
      </c>
      <c r="G12" s="218"/>
      <c r="H12" s="190"/>
    </row>
    <row r="13" spans="2:8" s="96" customFormat="1" x14ac:dyDescent="0.25">
      <c r="B13" s="7">
        <v>5</v>
      </c>
      <c r="C13" s="95">
        <f>+C14+C15+C16+C17</f>
        <v>850318.71000000008</v>
      </c>
      <c r="D13" s="94"/>
      <c r="E13" s="95">
        <f>+E14+E15+E16+E17</f>
        <v>1003870</v>
      </c>
      <c r="F13" s="95">
        <f>+F14+F15+F16+F17</f>
        <v>957501.70000000007</v>
      </c>
      <c r="G13" s="218">
        <f t="shared" si="0"/>
        <v>1.1260503723362738</v>
      </c>
      <c r="H13" s="190">
        <f t="shared" si="1"/>
        <v>0.95381045354478178</v>
      </c>
    </row>
    <row r="14" spans="2:8" s="99" customFormat="1" x14ac:dyDescent="0.25">
      <c r="B14" s="9" t="s">
        <v>127</v>
      </c>
      <c r="C14" s="195">
        <v>699270.78</v>
      </c>
      <c r="D14" s="97"/>
      <c r="E14" s="98">
        <v>867000</v>
      </c>
      <c r="F14" s="105">
        <v>836539.03</v>
      </c>
      <c r="G14" s="218">
        <f t="shared" si="0"/>
        <v>1.1963019962023866</v>
      </c>
      <c r="H14" s="190">
        <f t="shared" si="1"/>
        <v>0.9648662399077278</v>
      </c>
    </row>
    <row r="15" spans="2:8" s="99" customFormat="1" ht="25.5" x14ac:dyDescent="0.25">
      <c r="B15" s="14" t="s">
        <v>128</v>
      </c>
      <c r="C15" s="195">
        <v>63991.28</v>
      </c>
      <c r="D15" s="97"/>
      <c r="E15" s="98">
        <v>78120</v>
      </c>
      <c r="F15" s="105">
        <v>65103.99</v>
      </c>
      <c r="G15" s="218">
        <f t="shared" si="0"/>
        <v>1.0173884629280738</v>
      </c>
      <c r="H15" s="190">
        <f t="shared" si="1"/>
        <v>0.83338440860215046</v>
      </c>
    </row>
    <row r="16" spans="2:8" s="99" customFormat="1" x14ac:dyDescent="0.25">
      <c r="B16" s="9" t="s">
        <v>129</v>
      </c>
      <c r="C16" s="195">
        <v>28262.81</v>
      </c>
      <c r="D16" s="97"/>
      <c r="E16" s="98">
        <v>41750</v>
      </c>
      <c r="F16" s="105">
        <v>40680.76</v>
      </c>
      <c r="G16" s="218">
        <f t="shared" si="0"/>
        <v>1.4393742165057191</v>
      </c>
      <c r="H16" s="190">
        <f t="shared" si="1"/>
        <v>0.97438946107784441</v>
      </c>
    </row>
    <row r="17" spans="2:8" s="99" customFormat="1" x14ac:dyDescent="0.25">
      <c r="B17" s="9" t="s">
        <v>130</v>
      </c>
      <c r="C17" s="195">
        <v>58793.84</v>
      </c>
      <c r="D17" s="97"/>
      <c r="E17" s="98">
        <v>17000</v>
      </c>
      <c r="F17" s="105">
        <v>15177.92</v>
      </c>
      <c r="G17" s="218">
        <f t="shared" si="0"/>
        <v>0.25815493595927741</v>
      </c>
      <c r="H17" s="190">
        <f t="shared" si="1"/>
        <v>0.89281882352941178</v>
      </c>
    </row>
    <row r="18" spans="2:8" s="96" customFormat="1" x14ac:dyDescent="0.25">
      <c r="B18" s="101">
        <v>6</v>
      </c>
      <c r="C18" s="95">
        <f>+C19</f>
        <v>1640.55</v>
      </c>
      <c r="D18" s="94"/>
      <c r="E18" s="95">
        <f>+E19</f>
        <v>4250</v>
      </c>
      <c r="F18" s="95">
        <f>+F19</f>
        <v>3029.34</v>
      </c>
      <c r="G18" s="218">
        <f t="shared" si="0"/>
        <v>1.8465392703666454</v>
      </c>
      <c r="H18" s="190">
        <f t="shared" si="1"/>
        <v>0.71278588235294116</v>
      </c>
    </row>
    <row r="19" spans="2:8" s="99" customFormat="1" x14ac:dyDescent="0.25">
      <c r="B19" s="14" t="s">
        <v>131</v>
      </c>
      <c r="C19" s="195">
        <v>1640.55</v>
      </c>
      <c r="D19" s="97"/>
      <c r="E19" s="98">
        <v>4250</v>
      </c>
      <c r="F19" s="195">
        <v>3029.34</v>
      </c>
      <c r="G19" s="218">
        <f t="shared" si="0"/>
        <v>1.8465392703666454</v>
      </c>
      <c r="H19" s="190">
        <f t="shared" si="1"/>
        <v>0.71278588235294116</v>
      </c>
    </row>
    <row r="20" spans="2:8" s="96" customFormat="1" x14ac:dyDescent="0.25">
      <c r="B20" s="7">
        <v>8</v>
      </c>
      <c r="C20" s="193">
        <v>0</v>
      </c>
      <c r="D20" s="94"/>
      <c r="E20" s="95">
        <f>+E21</f>
        <v>0</v>
      </c>
      <c r="F20" s="193">
        <v>0</v>
      </c>
      <c r="G20" s="218"/>
      <c r="H20" s="190"/>
    </row>
    <row r="21" spans="2:8" s="99" customFormat="1" x14ac:dyDescent="0.25">
      <c r="B21" s="9" t="s">
        <v>132</v>
      </c>
      <c r="C21" s="194">
        <v>0</v>
      </c>
      <c r="D21" s="97"/>
      <c r="E21" s="98">
        <v>0</v>
      </c>
      <c r="F21" s="194">
        <v>0</v>
      </c>
      <c r="G21" s="218"/>
      <c r="H21" s="190"/>
    </row>
    <row r="22" spans="2:8" ht="30.75" customHeight="1" x14ac:dyDescent="0.25">
      <c r="B22" s="9"/>
      <c r="C22" s="34"/>
      <c r="D22" s="5"/>
      <c r="E22" s="66"/>
      <c r="F22" s="34"/>
      <c r="G22" s="218"/>
      <c r="H22" s="190"/>
    </row>
    <row r="23" spans="2:8" ht="15.75" customHeight="1" x14ac:dyDescent="0.25">
      <c r="B23" s="7" t="s">
        <v>32</v>
      </c>
      <c r="C23" s="74">
        <f>+C24+C26+C30+C35+C37</f>
        <v>1046315.16</v>
      </c>
      <c r="D23" s="5"/>
      <c r="E23" s="74">
        <f>+E24+E26+E30+E35+E37+E28</f>
        <v>1260038</v>
      </c>
      <c r="F23" s="74">
        <f>+F24+F26+F30+F35+F37+F28</f>
        <v>1205338.79</v>
      </c>
      <c r="G23" s="218">
        <f t="shared" si="0"/>
        <v>1.1519844460630773</v>
      </c>
      <c r="H23" s="190">
        <f t="shared" si="1"/>
        <v>0.95658923778489224</v>
      </c>
    </row>
    <row r="24" spans="2:8" ht="15.75" customHeight="1" x14ac:dyDescent="0.25">
      <c r="B24" s="7">
        <v>1</v>
      </c>
      <c r="C24" s="95">
        <f>+C25</f>
        <v>161806.16</v>
      </c>
      <c r="D24" s="5"/>
      <c r="E24" s="95">
        <f>+E25</f>
        <v>192698.97</v>
      </c>
      <c r="F24" s="95">
        <f>+F25</f>
        <v>188883.06</v>
      </c>
      <c r="G24" s="218">
        <f t="shared" si="0"/>
        <v>1.1673415894672983</v>
      </c>
      <c r="H24" s="190">
        <f t="shared" si="1"/>
        <v>0.98019755891793292</v>
      </c>
    </row>
    <row r="25" spans="2:8" x14ac:dyDescent="0.25">
      <c r="B25" s="14" t="s">
        <v>30</v>
      </c>
      <c r="C25" s="105">
        <v>161806.16</v>
      </c>
      <c r="D25" s="5"/>
      <c r="E25" s="98">
        <v>192698.97</v>
      </c>
      <c r="F25" s="105">
        <v>188883.06</v>
      </c>
      <c r="G25" s="218">
        <f t="shared" si="0"/>
        <v>1.1673415894672983</v>
      </c>
      <c r="H25" s="190">
        <f t="shared" si="1"/>
        <v>0.98019755891793292</v>
      </c>
    </row>
    <row r="26" spans="2:8" x14ac:dyDescent="0.25">
      <c r="B26" s="7">
        <v>3</v>
      </c>
      <c r="C26" s="95">
        <f>+C27</f>
        <v>33495.4</v>
      </c>
      <c r="D26" s="5"/>
      <c r="E26" s="95">
        <f>+E27</f>
        <v>5000</v>
      </c>
      <c r="F26" s="95">
        <f>+F27</f>
        <v>4180.37</v>
      </c>
      <c r="G26" s="218">
        <f t="shared" si="0"/>
        <v>0.12480430148617422</v>
      </c>
      <c r="H26" s="190">
        <f t="shared" si="1"/>
        <v>0.83607399999999998</v>
      </c>
    </row>
    <row r="27" spans="2:8" x14ac:dyDescent="0.25">
      <c r="B27" s="100" t="s">
        <v>25</v>
      </c>
      <c r="C27" s="105">
        <v>33495.4</v>
      </c>
      <c r="D27" s="5"/>
      <c r="E27" s="98">
        <v>5000</v>
      </c>
      <c r="F27" s="105">
        <v>4180.37</v>
      </c>
      <c r="G27" s="218">
        <f t="shared" si="0"/>
        <v>0.12480430148617422</v>
      </c>
      <c r="H27" s="190">
        <f t="shared" si="1"/>
        <v>0.83607399999999998</v>
      </c>
    </row>
    <row r="28" spans="2:8" x14ac:dyDescent="0.25">
      <c r="B28" s="7">
        <v>4</v>
      </c>
      <c r="C28" s="105"/>
      <c r="D28" s="5"/>
      <c r="E28" s="95">
        <f>+E29</f>
        <v>35000</v>
      </c>
      <c r="F28" s="95">
        <f>+F29</f>
        <v>31970</v>
      </c>
      <c r="G28" s="218"/>
      <c r="H28" s="190"/>
    </row>
    <row r="29" spans="2:8" x14ac:dyDescent="0.25">
      <c r="B29" s="100" t="s">
        <v>234</v>
      </c>
      <c r="C29" s="105">
        <v>0</v>
      </c>
      <c r="D29" s="5"/>
      <c r="E29" s="98">
        <v>35000</v>
      </c>
      <c r="F29" s="105">
        <v>31970</v>
      </c>
      <c r="G29" s="218"/>
      <c r="H29" s="190"/>
    </row>
    <row r="30" spans="2:8" x14ac:dyDescent="0.25">
      <c r="B30" s="7">
        <v>5</v>
      </c>
      <c r="C30" s="95">
        <f>+C31+C32+C33+C34</f>
        <v>848593.95000000007</v>
      </c>
      <c r="D30" s="5"/>
      <c r="E30" s="95">
        <f>+E31+E32+E33+E34</f>
        <v>1003870</v>
      </c>
      <c r="F30" s="95">
        <f>+F31+F32+F33+F34</f>
        <v>965231.37</v>
      </c>
      <c r="G30" s="218">
        <f t="shared" si="0"/>
        <v>1.1374478571288422</v>
      </c>
      <c r="H30" s="190">
        <f t="shared" si="1"/>
        <v>0.96151032504208711</v>
      </c>
    </row>
    <row r="31" spans="2:8" x14ac:dyDescent="0.25">
      <c r="B31" s="9" t="s">
        <v>127</v>
      </c>
      <c r="C31" s="105">
        <v>699270.78</v>
      </c>
      <c r="D31" s="5"/>
      <c r="E31" s="98">
        <v>867000</v>
      </c>
      <c r="F31" s="105">
        <v>836539.03</v>
      </c>
      <c r="G31" s="218">
        <f t="shared" si="0"/>
        <v>1.1963019962023866</v>
      </c>
      <c r="H31" s="190">
        <f t="shared" si="1"/>
        <v>0.9648662399077278</v>
      </c>
    </row>
    <row r="32" spans="2:8" ht="25.5" x14ac:dyDescent="0.25">
      <c r="B32" s="14" t="s">
        <v>128</v>
      </c>
      <c r="C32" s="105">
        <v>66844.77</v>
      </c>
      <c r="D32" s="5"/>
      <c r="E32" s="98">
        <v>78120</v>
      </c>
      <c r="F32" s="105">
        <v>72809.97</v>
      </c>
      <c r="G32" s="218">
        <f t="shared" si="0"/>
        <v>1.0892395919680777</v>
      </c>
      <c r="H32" s="190">
        <f t="shared" si="1"/>
        <v>0.93202726574500772</v>
      </c>
    </row>
    <row r="33" spans="2:8" x14ac:dyDescent="0.25">
      <c r="B33" s="9" t="s">
        <v>129</v>
      </c>
      <c r="C33" s="105">
        <v>28262.81</v>
      </c>
      <c r="D33" s="5"/>
      <c r="E33" s="98">
        <v>41750</v>
      </c>
      <c r="F33" s="105">
        <v>40680.76</v>
      </c>
      <c r="G33" s="218">
        <f t="shared" si="0"/>
        <v>1.4393742165057191</v>
      </c>
      <c r="H33" s="190">
        <f t="shared" si="1"/>
        <v>0.97438946107784441</v>
      </c>
    </row>
    <row r="34" spans="2:8" x14ac:dyDescent="0.25">
      <c r="B34" s="9" t="s">
        <v>130</v>
      </c>
      <c r="C34" s="105">
        <v>54215.59</v>
      </c>
      <c r="D34" s="5"/>
      <c r="E34" s="98">
        <v>17000</v>
      </c>
      <c r="F34" s="105">
        <v>15201.61</v>
      </c>
      <c r="G34" s="218">
        <f t="shared" si="0"/>
        <v>0.28039185776637315</v>
      </c>
      <c r="H34" s="190">
        <f t="shared" si="1"/>
        <v>0.89421235294117651</v>
      </c>
    </row>
    <row r="35" spans="2:8" x14ac:dyDescent="0.25">
      <c r="B35" s="101">
        <v>6</v>
      </c>
      <c r="C35" s="95">
        <f>+C36</f>
        <v>1335.41</v>
      </c>
      <c r="D35" s="5"/>
      <c r="E35" s="95">
        <f>+E36</f>
        <v>4250</v>
      </c>
      <c r="F35" s="95">
        <f>+F36</f>
        <v>2910.94</v>
      </c>
      <c r="G35" s="218">
        <f t="shared" si="0"/>
        <v>2.1798099460090907</v>
      </c>
      <c r="H35" s="190">
        <f t="shared" si="1"/>
        <v>0.68492705882352944</v>
      </c>
    </row>
    <row r="36" spans="2:8" x14ac:dyDescent="0.25">
      <c r="B36" s="14" t="s">
        <v>131</v>
      </c>
      <c r="C36" s="105">
        <v>1335.41</v>
      </c>
      <c r="D36" s="5"/>
      <c r="E36" s="98">
        <v>4250</v>
      </c>
      <c r="F36" s="105">
        <v>2910.94</v>
      </c>
      <c r="G36" s="218">
        <f t="shared" si="0"/>
        <v>2.1798099460090907</v>
      </c>
      <c r="H36" s="190">
        <f t="shared" si="1"/>
        <v>0.68492705882352944</v>
      </c>
    </row>
    <row r="37" spans="2:8" x14ac:dyDescent="0.25">
      <c r="B37" s="7">
        <v>8</v>
      </c>
      <c r="C37" s="95">
        <f>+C38</f>
        <v>1084.24</v>
      </c>
      <c r="D37" s="5"/>
      <c r="E37" s="95">
        <f>+E38</f>
        <v>19219.03</v>
      </c>
      <c r="F37" s="95">
        <f>+F38</f>
        <v>12163.05</v>
      </c>
      <c r="G37" s="218">
        <f t="shared" si="0"/>
        <v>11.218042130893528</v>
      </c>
      <c r="H37" s="190">
        <f t="shared" si="1"/>
        <v>0.6328649260654674</v>
      </c>
    </row>
    <row r="38" spans="2:8" x14ac:dyDescent="0.25">
      <c r="B38" s="9" t="s">
        <v>132</v>
      </c>
      <c r="C38" s="105">
        <v>1084.24</v>
      </c>
      <c r="D38" s="34"/>
      <c r="E38" s="98">
        <v>19219.03</v>
      </c>
      <c r="F38" s="105">
        <v>12163.05</v>
      </c>
      <c r="G38" s="218">
        <f t="shared" si="0"/>
        <v>11.218042130893528</v>
      </c>
      <c r="H38" s="190">
        <f t="shared" si="1"/>
        <v>0.6328649260654674</v>
      </c>
    </row>
  </sheetData>
  <mergeCells count="1">
    <mergeCell ref="B2:H2"/>
  </mergeCells>
  <pageMargins left="0.7" right="0.7" top="0.75" bottom="0.75" header="0.3" footer="0.3"/>
  <pageSetup paperSize="9" scale="73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3"/>
  <sheetViews>
    <sheetView workbookViewId="0">
      <selection activeCell="G20" sqref="G20"/>
    </sheetView>
  </sheetViews>
  <sheetFormatPr defaultRowHeight="15" x14ac:dyDescent="0.25"/>
  <cols>
    <col min="2" max="2" width="37.7109375" customWidth="1"/>
    <col min="3" max="3" width="25.28515625" style="156" customWidth="1"/>
    <col min="4" max="6" width="25.28515625" customWidth="1"/>
    <col min="7" max="8" width="15.7109375" customWidth="1"/>
  </cols>
  <sheetData>
    <row r="1" spans="2:8" ht="18" x14ac:dyDescent="0.25">
      <c r="B1" s="20"/>
      <c r="C1" s="152"/>
      <c r="D1" s="20"/>
      <c r="E1" s="20"/>
      <c r="F1" s="3"/>
      <c r="G1" s="3"/>
      <c r="H1" s="3"/>
    </row>
    <row r="2" spans="2:8" ht="15.75" customHeight="1" x14ac:dyDescent="0.25">
      <c r="B2" s="221" t="s">
        <v>43</v>
      </c>
      <c r="C2" s="221"/>
      <c r="D2" s="221"/>
      <c r="E2" s="221"/>
      <c r="F2" s="221"/>
      <c r="G2" s="221"/>
      <c r="H2" s="221"/>
    </row>
    <row r="3" spans="2:8" ht="18" x14ac:dyDescent="0.25">
      <c r="B3" s="20"/>
      <c r="C3" s="152"/>
      <c r="D3" s="20"/>
      <c r="E3" s="20"/>
      <c r="F3" s="3"/>
      <c r="G3" s="3"/>
      <c r="H3" s="3"/>
    </row>
    <row r="4" spans="2:8" ht="31.5" customHeight="1" x14ac:dyDescent="0.25">
      <c r="B4" s="47" t="s">
        <v>6</v>
      </c>
      <c r="C4" s="153" t="s">
        <v>214</v>
      </c>
      <c r="D4" s="47" t="s">
        <v>226</v>
      </c>
      <c r="E4" s="47" t="s">
        <v>227</v>
      </c>
      <c r="F4" s="47" t="s">
        <v>235</v>
      </c>
      <c r="G4" s="47" t="s">
        <v>16</v>
      </c>
      <c r="H4" s="47" t="s">
        <v>46</v>
      </c>
    </row>
    <row r="5" spans="2:8" s="33" customFormat="1" ht="11.25" x14ac:dyDescent="0.2">
      <c r="B5" s="48">
        <v>1</v>
      </c>
      <c r="C5" s="48">
        <v>2</v>
      </c>
      <c r="D5" s="48">
        <v>3</v>
      </c>
      <c r="E5" s="48">
        <v>4</v>
      </c>
      <c r="F5" s="48">
        <v>5</v>
      </c>
      <c r="G5" s="48" t="s">
        <v>18</v>
      </c>
      <c r="H5" s="48" t="s">
        <v>19</v>
      </c>
    </row>
    <row r="6" spans="2:8" ht="15.75" customHeight="1" x14ac:dyDescent="0.25">
      <c r="B6" s="7" t="s">
        <v>7</v>
      </c>
      <c r="C6" s="74">
        <f>+C7+C9+C12</f>
        <v>1046315.16</v>
      </c>
      <c r="D6" s="5"/>
      <c r="E6" s="74">
        <f>+E7+E9+E12</f>
        <v>1260038</v>
      </c>
      <c r="F6" s="74">
        <f>+F7+F9+F12</f>
        <v>1205338.79</v>
      </c>
      <c r="G6" s="218">
        <f>+F6/C6</f>
        <v>1.1519844460630773</v>
      </c>
      <c r="H6" s="190">
        <f>+F6/E6</f>
        <v>0.95658923778489224</v>
      </c>
    </row>
    <row r="7" spans="2:8" ht="15.75" customHeight="1" x14ac:dyDescent="0.25">
      <c r="B7" s="102" t="s">
        <v>133</v>
      </c>
      <c r="C7" s="192">
        <f>+C8</f>
        <v>491.87</v>
      </c>
      <c r="D7" s="103"/>
      <c r="E7" s="106">
        <f>+E8</f>
        <v>500</v>
      </c>
      <c r="F7" s="192">
        <f>+F8</f>
        <v>459.57</v>
      </c>
      <c r="G7" s="218">
        <f>+F7/C7</f>
        <v>0.93433224225913347</v>
      </c>
      <c r="H7" s="191">
        <f t="shared" ref="H7:H12" si="0">+F7/E7</f>
        <v>0.91913999999999996</v>
      </c>
    </row>
    <row r="8" spans="2:8" x14ac:dyDescent="0.25">
      <c r="B8" s="12" t="s">
        <v>134</v>
      </c>
      <c r="C8" s="105">
        <v>491.87</v>
      </c>
      <c r="D8" s="5"/>
      <c r="E8" s="66">
        <v>500</v>
      </c>
      <c r="F8" s="105">
        <v>459.57</v>
      </c>
      <c r="G8" s="218"/>
      <c r="H8" s="190"/>
    </row>
    <row r="9" spans="2:8" x14ac:dyDescent="0.25">
      <c r="B9" s="102" t="s">
        <v>135</v>
      </c>
      <c r="C9" s="192">
        <f>+C11</f>
        <v>1044669.29</v>
      </c>
      <c r="D9" s="103"/>
      <c r="E9" s="106">
        <f>+E11</f>
        <v>1258200</v>
      </c>
      <c r="F9" s="192">
        <f>+F11</f>
        <v>1203541.22</v>
      </c>
      <c r="G9" s="218">
        <f t="shared" ref="G9:G13" si="1">+F9/C9</f>
        <v>1.1520786831974354</v>
      </c>
      <c r="H9" s="191">
        <f t="shared" si="0"/>
        <v>0.95655795580988712</v>
      </c>
    </row>
    <row r="10" spans="2:8" x14ac:dyDescent="0.25">
      <c r="B10" s="14" t="s">
        <v>136</v>
      </c>
      <c r="C10" s="105"/>
      <c r="D10" s="5"/>
      <c r="E10" s="66"/>
      <c r="F10" s="105"/>
      <c r="G10" s="218"/>
      <c r="H10" s="190"/>
    </row>
    <row r="11" spans="2:8" x14ac:dyDescent="0.25">
      <c r="B11" s="14" t="s">
        <v>137</v>
      </c>
      <c r="C11" s="105">
        <v>1044669.29</v>
      </c>
      <c r="D11" s="5"/>
      <c r="E11" s="89">
        <v>1258200</v>
      </c>
      <c r="F11" s="105">
        <v>1203541.22</v>
      </c>
      <c r="G11" s="218">
        <f t="shared" si="1"/>
        <v>1.1520786831974354</v>
      </c>
      <c r="H11" s="190"/>
    </row>
    <row r="12" spans="2:8" x14ac:dyDescent="0.25">
      <c r="B12" s="102" t="s">
        <v>138</v>
      </c>
      <c r="C12" s="192">
        <f>+C13</f>
        <v>1154</v>
      </c>
      <c r="D12" s="103"/>
      <c r="E12" s="107">
        <f>+E13</f>
        <v>1338</v>
      </c>
      <c r="F12" s="192">
        <f>+F13</f>
        <v>1338</v>
      </c>
      <c r="G12" s="218">
        <f t="shared" si="1"/>
        <v>1.1594454072790294</v>
      </c>
      <c r="H12" s="191">
        <f t="shared" si="0"/>
        <v>1</v>
      </c>
    </row>
    <row r="13" spans="2:8" ht="25.5" x14ac:dyDescent="0.25">
      <c r="B13" s="100" t="s">
        <v>139</v>
      </c>
      <c r="C13" s="105">
        <v>1154</v>
      </c>
      <c r="D13" s="5"/>
      <c r="E13" s="89">
        <v>1338</v>
      </c>
      <c r="F13" s="105">
        <v>1338</v>
      </c>
      <c r="G13" s="218">
        <f t="shared" si="1"/>
        <v>1.1594454072790294</v>
      </c>
      <c r="H13" s="190"/>
    </row>
  </sheetData>
  <mergeCells count="1">
    <mergeCell ref="B2:H2"/>
  </mergeCells>
  <pageMargins left="0.7" right="0.7" top="0.75" bottom="0.75" header="0.3" footer="0.3"/>
  <pageSetup paperSize="9" scale="73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6"/>
  <sheetViews>
    <sheetView workbookViewId="0">
      <selection activeCell="I23" sqref="I23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2:12" ht="18" customHeight="1" x14ac:dyDescent="0.25">
      <c r="B2" s="221" t="s">
        <v>65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2:12" ht="15.75" customHeight="1" x14ac:dyDescent="0.25">
      <c r="B3" s="221" t="s">
        <v>35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</row>
    <row r="4" spans="2:12" ht="18" x14ac:dyDescent="0.25">
      <c r="B4" s="20"/>
      <c r="C4" s="20"/>
      <c r="D4" s="20"/>
      <c r="E4" s="20"/>
      <c r="F4" s="20"/>
      <c r="G4" s="20"/>
      <c r="H4" s="20"/>
      <c r="I4" s="20"/>
      <c r="J4" s="3"/>
      <c r="K4" s="3"/>
      <c r="L4" s="3"/>
    </row>
    <row r="5" spans="2:12" ht="25.5" customHeight="1" x14ac:dyDescent="0.25">
      <c r="B5" s="251" t="s">
        <v>6</v>
      </c>
      <c r="C5" s="252"/>
      <c r="D5" s="252"/>
      <c r="E5" s="252"/>
      <c r="F5" s="253"/>
      <c r="G5" s="49" t="s">
        <v>58</v>
      </c>
      <c r="H5" s="47" t="s">
        <v>48</v>
      </c>
      <c r="I5" s="49" t="s">
        <v>47</v>
      </c>
      <c r="J5" s="49" t="s">
        <v>59</v>
      </c>
      <c r="K5" s="49" t="s">
        <v>16</v>
      </c>
      <c r="L5" s="49" t="s">
        <v>46</v>
      </c>
    </row>
    <row r="6" spans="2:12" x14ac:dyDescent="0.25">
      <c r="B6" s="251">
        <v>1</v>
      </c>
      <c r="C6" s="252"/>
      <c r="D6" s="252"/>
      <c r="E6" s="252"/>
      <c r="F6" s="253"/>
      <c r="G6" s="49">
        <v>2</v>
      </c>
      <c r="H6" s="49">
        <v>3</v>
      </c>
      <c r="I6" s="49">
        <v>4</v>
      </c>
      <c r="J6" s="49">
        <v>5</v>
      </c>
      <c r="K6" s="49" t="s">
        <v>18</v>
      </c>
      <c r="L6" s="49" t="s">
        <v>19</v>
      </c>
    </row>
    <row r="7" spans="2:12" ht="25.5" x14ac:dyDescent="0.25">
      <c r="B7" s="7">
        <v>8</v>
      </c>
      <c r="C7" s="7"/>
      <c r="D7" s="7"/>
      <c r="E7" s="7"/>
      <c r="F7" s="7" t="s">
        <v>8</v>
      </c>
      <c r="G7" s="5"/>
      <c r="H7" s="5"/>
      <c r="I7" s="5"/>
      <c r="J7" s="34"/>
      <c r="K7" s="34"/>
      <c r="L7" s="34"/>
    </row>
    <row r="8" spans="2:12" x14ac:dyDescent="0.25">
      <c r="B8" s="7"/>
      <c r="C8" s="12">
        <v>84</v>
      </c>
      <c r="D8" s="12"/>
      <c r="E8" s="12"/>
      <c r="F8" s="12" t="s">
        <v>13</v>
      </c>
      <c r="G8" s="5"/>
      <c r="H8" s="5"/>
      <c r="I8" s="5"/>
      <c r="J8" s="34"/>
      <c r="K8" s="34"/>
      <c r="L8" s="34"/>
    </row>
    <row r="9" spans="2:12" ht="51" x14ac:dyDescent="0.25">
      <c r="B9" s="8"/>
      <c r="C9" s="8"/>
      <c r="D9" s="8">
        <v>841</v>
      </c>
      <c r="E9" s="8"/>
      <c r="F9" s="35" t="s">
        <v>36</v>
      </c>
      <c r="G9" s="5"/>
      <c r="H9" s="5"/>
      <c r="I9" s="5"/>
      <c r="J9" s="34"/>
      <c r="K9" s="34"/>
      <c r="L9" s="34"/>
    </row>
    <row r="10" spans="2:12" ht="25.5" x14ac:dyDescent="0.25">
      <c r="B10" s="8"/>
      <c r="C10" s="8"/>
      <c r="D10" s="8"/>
      <c r="E10" s="8">
        <v>8413</v>
      </c>
      <c r="F10" s="35" t="s">
        <v>37</v>
      </c>
      <c r="G10" s="5"/>
      <c r="H10" s="5"/>
      <c r="I10" s="5"/>
      <c r="J10" s="34"/>
      <c r="K10" s="34"/>
      <c r="L10" s="34"/>
    </row>
    <row r="11" spans="2:12" x14ac:dyDescent="0.25">
      <c r="B11" s="8"/>
      <c r="C11" s="8"/>
      <c r="D11" s="8"/>
      <c r="E11" s="9" t="s">
        <v>22</v>
      </c>
      <c r="F11" s="14"/>
      <c r="G11" s="5"/>
      <c r="H11" s="5"/>
      <c r="I11" s="5"/>
      <c r="J11" s="34"/>
      <c r="K11" s="34"/>
      <c r="L11" s="34"/>
    </row>
    <row r="12" spans="2:12" ht="25.5" x14ac:dyDescent="0.25">
      <c r="B12" s="10">
        <v>5</v>
      </c>
      <c r="C12" s="11"/>
      <c r="D12" s="11"/>
      <c r="E12" s="11"/>
      <c r="F12" s="27" t="s">
        <v>9</v>
      </c>
      <c r="G12" s="5"/>
      <c r="H12" s="5"/>
      <c r="I12" s="5"/>
      <c r="J12" s="34"/>
      <c r="K12" s="34"/>
      <c r="L12" s="34"/>
    </row>
    <row r="13" spans="2:12" ht="25.5" x14ac:dyDescent="0.25">
      <c r="B13" s="12"/>
      <c r="C13" s="12">
        <v>54</v>
      </c>
      <c r="D13" s="12"/>
      <c r="E13" s="12"/>
      <c r="F13" s="28" t="s">
        <v>14</v>
      </c>
      <c r="G13" s="5"/>
      <c r="H13" s="5"/>
      <c r="I13" s="6"/>
      <c r="J13" s="34"/>
      <c r="K13" s="34"/>
      <c r="L13" s="34"/>
    </row>
    <row r="14" spans="2:12" ht="63.75" x14ac:dyDescent="0.25">
      <c r="B14" s="12"/>
      <c r="C14" s="12"/>
      <c r="D14" s="12">
        <v>541</v>
      </c>
      <c r="E14" s="35"/>
      <c r="F14" s="35" t="s">
        <v>38</v>
      </c>
      <c r="G14" s="5"/>
      <c r="H14" s="5"/>
      <c r="I14" s="6"/>
      <c r="J14" s="34"/>
      <c r="K14" s="34"/>
      <c r="L14" s="34"/>
    </row>
    <row r="15" spans="2:12" ht="38.25" x14ac:dyDescent="0.25">
      <c r="B15" s="12"/>
      <c r="C15" s="12"/>
      <c r="D15" s="12"/>
      <c r="E15" s="35">
        <v>5413</v>
      </c>
      <c r="F15" s="35" t="s">
        <v>39</v>
      </c>
      <c r="G15" s="5"/>
      <c r="H15" s="5"/>
      <c r="I15" s="6"/>
      <c r="J15" s="34"/>
      <c r="K15" s="34"/>
      <c r="L15" s="34"/>
    </row>
    <row r="16" spans="2:12" x14ac:dyDescent="0.25">
      <c r="B16" s="13" t="s">
        <v>15</v>
      </c>
      <c r="C16" s="11"/>
      <c r="D16" s="11"/>
      <c r="E16" s="11"/>
      <c r="F16" s="27" t="s">
        <v>22</v>
      </c>
      <c r="G16" s="5"/>
      <c r="H16" s="5"/>
      <c r="I16" s="5"/>
      <c r="J16" s="34"/>
      <c r="K16" s="34"/>
      <c r="L16" s="34"/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6"/>
  <sheetViews>
    <sheetView workbookViewId="0">
      <selection activeCell="E29" sqref="E29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0"/>
      <c r="C1" s="20"/>
      <c r="D1" s="20"/>
      <c r="E1" s="20"/>
      <c r="F1" s="3"/>
      <c r="G1" s="3"/>
      <c r="H1" s="3"/>
    </row>
    <row r="2" spans="2:8" ht="15.75" customHeight="1" x14ac:dyDescent="0.25">
      <c r="B2" s="221" t="s">
        <v>40</v>
      </c>
      <c r="C2" s="221"/>
      <c r="D2" s="221"/>
      <c r="E2" s="221"/>
      <c r="F2" s="221"/>
      <c r="G2" s="221"/>
      <c r="H2" s="221"/>
    </row>
    <row r="3" spans="2:8" ht="18" x14ac:dyDescent="0.25">
      <c r="B3" s="20"/>
      <c r="C3" s="20"/>
      <c r="D3" s="20"/>
      <c r="E3" s="20"/>
      <c r="F3" s="3"/>
      <c r="G3" s="3"/>
      <c r="H3" s="3"/>
    </row>
    <row r="4" spans="2:8" ht="25.5" x14ac:dyDescent="0.25">
      <c r="B4" s="47" t="s">
        <v>6</v>
      </c>
      <c r="C4" s="47" t="s">
        <v>58</v>
      </c>
      <c r="D4" s="47" t="s">
        <v>48</v>
      </c>
      <c r="E4" s="47" t="s">
        <v>45</v>
      </c>
      <c r="F4" s="47" t="s">
        <v>59</v>
      </c>
      <c r="G4" s="47" t="s">
        <v>16</v>
      </c>
      <c r="H4" s="47" t="s">
        <v>46</v>
      </c>
    </row>
    <row r="5" spans="2:8" x14ac:dyDescent="0.25">
      <c r="B5" s="47">
        <v>1</v>
      </c>
      <c r="C5" s="47">
        <v>2</v>
      </c>
      <c r="D5" s="47">
        <v>3</v>
      </c>
      <c r="E5" s="47">
        <v>4</v>
      </c>
      <c r="F5" s="47">
        <v>5</v>
      </c>
      <c r="G5" s="47" t="s">
        <v>18</v>
      </c>
      <c r="H5" s="47" t="s">
        <v>19</v>
      </c>
    </row>
    <row r="6" spans="2:8" x14ac:dyDescent="0.25">
      <c r="B6" s="7" t="s">
        <v>41</v>
      </c>
      <c r="C6" s="5"/>
      <c r="D6" s="5"/>
      <c r="E6" s="6"/>
      <c r="F6" s="34"/>
      <c r="G6" s="34"/>
      <c r="H6" s="34"/>
    </row>
    <row r="7" spans="2:8" x14ac:dyDescent="0.25">
      <c r="B7" s="7" t="s">
        <v>31</v>
      </c>
      <c r="C7" s="5"/>
      <c r="D7" s="5"/>
      <c r="E7" s="5"/>
      <c r="F7" s="34"/>
      <c r="G7" s="34"/>
      <c r="H7" s="34"/>
    </row>
    <row r="8" spans="2:8" x14ac:dyDescent="0.25">
      <c r="B8" s="38" t="s">
        <v>30</v>
      </c>
      <c r="C8" s="5"/>
      <c r="D8" s="5"/>
      <c r="E8" s="5"/>
      <c r="F8" s="34"/>
      <c r="G8" s="34"/>
      <c r="H8" s="34"/>
    </row>
    <row r="9" spans="2:8" x14ac:dyDescent="0.25">
      <c r="B9" s="37" t="s">
        <v>29</v>
      </c>
      <c r="C9" s="5"/>
      <c r="D9" s="5"/>
      <c r="E9" s="5"/>
      <c r="F9" s="34"/>
      <c r="G9" s="34"/>
      <c r="H9" s="34"/>
    </row>
    <row r="10" spans="2:8" x14ac:dyDescent="0.25">
      <c r="B10" s="37" t="s">
        <v>22</v>
      </c>
      <c r="C10" s="5"/>
      <c r="D10" s="5"/>
      <c r="E10" s="5"/>
      <c r="F10" s="34"/>
      <c r="G10" s="34"/>
      <c r="H10" s="34"/>
    </row>
    <row r="11" spans="2:8" x14ac:dyDescent="0.25">
      <c r="B11" s="7" t="s">
        <v>28</v>
      </c>
      <c r="C11" s="5"/>
      <c r="D11" s="5"/>
      <c r="E11" s="6"/>
      <c r="F11" s="34"/>
      <c r="G11" s="34"/>
      <c r="H11" s="34"/>
    </row>
    <row r="12" spans="2:8" x14ac:dyDescent="0.25">
      <c r="B12" s="36" t="s">
        <v>27</v>
      </c>
      <c r="C12" s="5"/>
      <c r="D12" s="5"/>
      <c r="E12" s="6"/>
      <c r="F12" s="34"/>
      <c r="G12" s="34"/>
      <c r="H12" s="34"/>
    </row>
    <row r="13" spans="2:8" x14ac:dyDescent="0.25">
      <c r="B13" s="7" t="s">
        <v>26</v>
      </c>
      <c r="C13" s="5"/>
      <c r="D13" s="5"/>
      <c r="E13" s="6"/>
      <c r="F13" s="34"/>
      <c r="G13" s="34"/>
      <c r="H13" s="34"/>
    </row>
    <row r="14" spans="2:8" x14ac:dyDescent="0.25">
      <c r="B14" s="36" t="s">
        <v>25</v>
      </c>
      <c r="C14" s="5"/>
      <c r="D14" s="5"/>
      <c r="E14" s="6"/>
      <c r="F14" s="34"/>
      <c r="G14" s="34"/>
      <c r="H14" s="34"/>
    </row>
    <row r="15" spans="2:8" x14ac:dyDescent="0.25">
      <c r="B15" s="12" t="s">
        <v>15</v>
      </c>
      <c r="C15" s="5"/>
      <c r="D15" s="5"/>
      <c r="E15" s="6"/>
      <c r="F15" s="34"/>
      <c r="G15" s="34"/>
      <c r="H15" s="34"/>
    </row>
    <row r="16" spans="2:8" x14ac:dyDescent="0.25">
      <c r="B16" s="36"/>
      <c r="C16" s="5"/>
      <c r="D16" s="5"/>
      <c r="E16" s="6"/>
      <c r="F16" s="34"/>
      <c r="G16" s="34"/>
      <c r="H16" s="34"/>
    </row>
    <row r="17" spans="2:8" ht="15.75" customHeight="1" x14ac:dyDescent="0.25">
      <c r="B17" s="7" t="s">
        <v>42</v>
      </c>
      <c r="C17" s="5"/>
      <c r="D17" s="5"/>
      <c r="E17" s="6"/>
      <c r="F17" s="34"/>
      <c r="G17" s="34"/>
      <c r="H17" s="34"/>
    </row>
    <row r="18" spans="2:8" ht="15.75" customHeight="1" x14ac:dyDescent="0.25">
      <c r="B18" s="7" t="s">
        <v>31</v>
      </c>
      <c r="C18" s="5"/>
      <c r="D18" s="5"/>
      <c r="E18" s="5"/>
      <c r="F18" s="34"/>
      <c r="G18" s="34"/>
      <c r="H18" s="34"/>
    </row>
    <row r="19" spans="2:8" x14ac:dyDescent="0.25">
      <c r="B19" s="38" t="s">
        <v>30</v>
      </c>
      <c r="C19" s="5"/>
      <c r="D19" s="5"/>
      <c r="E19" s="5"/>
      <c r="F19" s="34"/>
      <c r="G19" s="34"/>
      <c r="H19" s="34"/>
    </row>
    <row r="20" spans="2:8" x14ac:dyDescent="0.25">
      <c r="B20" s="37" t="s">
        <v>29</v>
      </c>
      <c r="C20" s="5"/>
      <c r="D20" s="5"/>
      <c r="E20" s="5"/>
      <c r="F20" s="34"/>
      <c r="G20" s="34"/>
      <c r="H20" s="34"/>
    </row>
    <row r="21" spans="2:8" x14ac:dyDescent="0.25">
      <c r="B21" s="37" t="s">
        <v>22</v>
      </c>
      <c r="C21" s="5"/>
      <c r="D21" s="5"/>
      <c r="E21" s="5"/>
      <c r="F21" s="34"/>
      <c r="G21" s="34"/>
      <c r="H21" s="34"/>
    </row>
    <row r="22" spans="2:8" x14ac:dyDescent="0.25">
      <c r="B22" s="7" t="s">
        <v>28</v>
      </c>
      <c r="C22" s="5"/>
      <c r="D22" s="5"/>
      <c r="E22" s="6"/>
      <c r="F22" s="34"/>
      <c r="G22" s="34"/>
      <c r="H22" s="34"/>
    </row>
    <row r="23" spans="2:8" x14ac:dyDescent="0.25">
      <c r="B23" s="36" t="s">
        <v>27</v>
      </c>
      <c r="C23" s="5"/>
      <c r="D23" s="5"/>
      <c r="E23" s="6"/>
      <c r="F23" s="34"/>
      <c r="G23" s="34"/>
      <c r="H23" s="34"/>
    </row>
    <row r="24" spans="2:8" x14ac:dyDescent="0.25">
      <c r="B24" s="7" t="s">
        <v>26</v>
      </c>
      <c r="C24" s="5"/>
      <c r="D24" s="5"/>
      <c r="E24" s="6"/>
      <c r="F24" s="34"/>
      <c r="G24" s="34"/>
      <c r="H24" s="34"/>
    </row>
    <row r="25" spans="2:8" x14ac:dyDescent="0.25">
      <c r="B25" s="36" t="s">
        <v>25</v>
      </c>
      <c r="C25" s="5"/>
      <c r="D25" s="5"/>
      <c r="E25" s="6"/>
      <c r="F25" s="34"/>
      <c r="G25" s="34"/>
      <c r="H25" s="34"/>
    </row>
    <row r="26" spans="2:8" x14ac:dyDescent="0.25">
      <c r="B26" s="12" t="s">
        <v>15</v>
      </c>
      <c r="C26" s="5"/>
      <c r="D26" s="5"/>
      <c r="E26" s="6"/>
      <c r="F26" s="34"/>
      <c r="G26" s="34"/>
      <c r="H26" s="34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33"/>
  <sheetViews>
    <sheetView tabSelected="1" topLeftCell="B40" zoomScaleNormal="100" workbookViewId="0">
      <selection activeCell="E40" sqref="E40"/>
    </sheetView>
  </sheetViews>
  <sheetFormatPr defaultRowHeight="15" x14ac:dyDescent="0.25"/>
  <cols>
    <col min="2" max="2" width="7.42578125" bestFit="1" customWidth="1"/>
    <col min="3" max="3" width="7" customWidth="1"/>
    <col min="4" max="4" width="7.42578125" style="50" customWidth="1"/>
    <col min="5" max="5" width="48.5703125" customWidth="1"/>
    <col min="6" max="6" width="14.85546875" customWidth="1"/>
    <col min="7" max="7" width="25.28515625" customWidth="1"/>
    <col min="8" max="8" width="25.28515625" style="156" customWidth="1"/>
    <col min="9" max="9" width="15.7109375" customWidth="1"/>
  </cols>
  <sheetData>
    <row r="1" spans="2:9" ht="18" x14ac:dyDescent="0.25">
      <c r="B1" s="2"/>
      <c r="C1" s="2"/>
      <c r="D1" s="280"/>
      <c r="E1" s="2"/>
      <c r="F1" s="2"/>
      <c r="G1" s="2"/>
      <c r="H1" s="152"/>
      <c r="I1" s="3"/>
    </row>
    <row r="2" spans="2:9" ht="18" customHeight="1" x14ac:dyDescent="0.25">
      <c r="B2" s="221" t="s">
        <v>10</v>
      </c>
      <c r="C2" s="270"/>
      <c r="D2" s="270"/>
      <c r="E2" s="270"/>
      <c r="F2" s="270"/>
      <c r="G2" s="270"/>
      <c r="H2" s="270"/>
      <c r="I2" s="270"/>
    </row>
    <row r="3" spans="2:9" ht="18" x14ac:dyDescent="0.25">
      <c r="B3" s="2"/>
      <c r="C3" s="2"/>
      <c r="D3" s="280"/>
      <c r="E3" s="2"/>
      <c r="F3" s="2"/>
      <c r="G3" s="2"/>
      <c r="H3" s="152"/>
      <c r="I3" s="3"/>
    </row>
    <row r="4" spans="2:9" ht="15.75" x14ac:dyDescent="0.25">
      <c r="B4" s="271" t="s">
        <v>66</v>
      </c>
      <c r="C4" s="271"/>
      <c r="D4" s="271"/>
      <c r="E4" s="271"/>
      <c r="F4" s="271"/>
      <c r="G4" s="271"/>
      <c r="H4" s="271"/>
      <c r="I4" s="271"/>
    </row>
    <row r="5" spans="2:9" ht="18" x14ac:dyDescent="0.25">
      <c r="B5" s="20"/>
      <c r="C5" s="20"/>
      <c r="D5" s="280"/>
      <c r="E5" s="20"/>
      <c r="F5" s="20"/>
      <c r="G5" s="20"/>
      <c r="H5" s="152"/>
      <c r="I5" s="3"/>
    </row>
    <row r="6" spans="2:9" ht="38.25" x14ac:dyDescent="0.25">
      <c r="B6" s="251" t="s">
        <v>6</v>
      </c>
      <c r="C6" s="252"/>
      <c r="D6" s="252"/>
      <c r="E6" s="253"/>
      <c r="F6" s="47" t="s">
        <v>226</v>
      </c>
      <c r="G6" s="47" t="s">
        <v>227</v>
      </c>
      <c r="H6" s="153" t="s">
        <v>236</v>
      </c>
      <c r="I6" s="47" t="s">
        <v>46</v>
      </c>
    </row>
    <row r="7" spans="2:9" s="33" customFormat="1" ht="15.75" customHeight="1" x14ac:dyDescent="0.2">
      <c r="B7" s="248">
        <v>1</v>
      </c>
      <c r="C7" s="249"/>
      <c r="D7" s="249"/>
      <c r="E7" s="250"/>
      <c r="F7" s="48">
        <v>2</v>
      </c>
      <c r="G7" s="48">
        <v>3</v>
      </c>
      <c r="H7" s="183">
        <v>4</v>
      </c>
      <c r="I7" s="48" t="s">
        <v>44</v>
      </c>
    </row>
    <row r="8" spans="2:9" s="50" customFormat="1" ht="30" customHeight="1" x14ac:dyDescent="0.25">
      <c r="B8" s="272">
        <v>11453</v>
      </c>
      <c r="C8" s="273"/>
      <c r="D8" s="274"/>
      <c r="E8" s="188" t="s">
        <v>140</v>
      </c>
      <c r="F8" s="185"/>
      <c r="G8" s="187">
        <f>+G9+G15+G21+G27</f>
        <v>1260038</v>
      </c>
      <c r="H8" s="187">
        <f>+H9+H15+H21+H27</f>
        <v>1205338.79</v>
      </c>
      <c r="I8" s="189">
        <f>+H8/G8</f>
        <v>0.95658923778489224</v>
      </c>
    </row>
    <row r="9" spans="2:9" s="50" customFormat="1" ht="30" customHeight="1" x14ac:dyDescent="0.25">
      <c r="B9" s="258" t="s">
        <v>151</v>
      </c>
      <c r="C9" s="259"/>
      <c r="D9" s="260"/>
      <c r="E9" s="184" t="s">
        <v>152</v>
      </c>
      <c r="F9" s="185"/>
      <c r="G9" s="186">
        <f>+G10</f>
        <v>200</v>
      </c>
      <c r="H9" s="186">
        <f>+H10</f>
        <v>200</v>
      </c>
      <c r="I9" s="189">
        <f t="shared" ref="I9:I72" si="0">+H9/G9</f>
        <v>1</v>
      </c>
    </row>
    <row r="10" spans="2:9" s="50" customFormat="1" ht="30" customHeight="1" x14ac:dyDescent="0.25">
      <c r="B10" s="267" t="s">
        <v>153</v>
      </c>
      <c r="C10" s="268"/>
      <c r="D10" s="269"/>
      <c r="E10" s="177" t="s">
        <v>154</v>
      </c>
      <c r="F10" s="170"/>
      <c r="G10" s="180">
        <f>+G12</f>
        <v>200</v>
      </c>
      <c r="H10" s="180">
        <f>+H12</f>
        <v>200</v>
      </c>
      <c r="I10" s="189">
        <f t="shared" si="0"/>
        <v>1</v>
      </c>
    </row>
    <row r="11" spans="2:9" s="50" customFormat="1" ht="30" customHeight="1" x14ac:dyDescent="0.25">
      <c r="B11" s="254" t="s">
        <v>159</v>
      </c>
      <c r="C11" s="255"/>
      <c r="D11" s="256"/>
      <c r="E11" s="161" t="s">
        <v>146</v>
      </c>
      <c r="F11" s="117"/>
      <c r="G11" s="134"/>
      <c r="H11" s="134"/>
      <c r="I11" s="189"/>
    </row>
    <row r="12" spans="2:9" s="50" customFormat="1" ht="30" customHeight="1" x14ac:dyDescent="0.25">
      <c r="B12" s="254">
        <v>3</v>
      </c>
      <c r="C12" s="255"/>
      <c r="D12" s="256"/>
      <c r="E12" s="137" t="s">
        <v>3</v>
      </c>
      <c r="F12" s="117"/>
      <c r="G12" s="134">
        <f>+G13</f>
        <v>200</v>
      </c>
      <c r="H12" s="134">
        <f>+H14</f>
        <v>200</v>
      </c>
      <c r="I12" s="189"/>
    </row>
    <row r="13" spans="2:9" s="50" customFormat="1" ht="20.100000000000001" customHeight="1" x14ac:dyDescent="0.25">
      <c r="B13" s="257">
        <v>32</v>
      </c>
      <c r="C13" s="257"/>
      <c r="D13" s="257"/>
      <c r="E13" s="126" t="s">
        <v>12</v>
      </c>
      <c r="F13" s="125"/>
      <c r="G13" s="128">
        <v>200</v>
      </c>
      <c r="H13" s="128"/>
      <c r="I13" s="189"/>
    </row>
    <row r="14" spans="2:9" s="50" customFormat="1" ht="30" customHeight="1" x14ac:dyDescent="0.25">
      <c r="B14" s="178"/>
      <c r="C14" s="179"/>
      <c r="D14" s="281">
        <v>3299</v>
      </c>
      <c r="E14" s="145" t="s">
        <v>119</v>
      </c>
      <c r="F14" s="116"/>
      <c r="G14" s="116"/>
      <c r="H14" s="144">
        <v>200</v>
      </c>
      <c r="I14" s="189"/>
    </row>
    <row r="15" spans="2:9" s="50" customFormat="1" ht="30" customHeight="1" x14ac:dyDescent="0.25">
      <c r="B15" s="258" t="s">
        <v>141</v>
      </c>
      <c r="C15" s="259"/>
      <c r="D15" s="260"/>
      <c r="E15" s="184" t="s">
        <v>142</v>
      </c>
      <c r="F15" s="185"/>
      <c r="G15" s="186">
        <f>+G16</f>
        <v>500</v>
      </c>
      <c r="H15" s="186">
        <f>+H16</f>
        <v>459.57</v>
      </c>
      <c r="I15" s="189">
        <f t="shared" si="0"/>
        <v>0.91913999999999996</v>
      </c>
    </row>
    <row r="16" spans="2:9" s="50" customFormat="1" ht="30" customHeight="1" x14ac:dyDescent="0.25">
      <c r="B16" s="267" t="s">
        <v>144</v>
      </c>
      <c r="C16" s="268"/>
      <c r="D16" s="269"/>
      <c r="E16" s="177" t="s">
        <v>143</v>
      </c>
      <c r="F16" s="170"/>
      <c r="G16" s="180">
        <f>+G18</f>
        <v>500</v>
      </c>
      <c r="H16" s="180">
        <f>+H18</f>
        <v>459.57</v>
      </c>
      <c r="I16" s="189">
        <f t="shared" si="0"/>
        <v>0.91913999999999996</v>
      </c>
    </row>
    <row r="17" spans="2:9" s="50" customFormat="1" ht="30" customHeight="1" x14ac:dyDescent="0.25">
      <c r="B17" s="254" t="s">
        <v>159</v>
      </c>
      <c r="C17" s="255"/>
      <c r="D17" s="256"/>
      <c r="E17" s="161" t="s">
        <v>146</v>
      </c>
      <c r="F17" s="117"/>
      <c r="G17" s="134"/>
      <c r="H17" s="134"/>
      <c r="I17" s="189"/>
    </row>
    <row r="18" spans="2:9" s="50" customFormat="1" ht="30" customHeight="1" x14ac:dyDescent="0.25">
      <c r="B18" s="254">
        <v>3</v>
      </c>
      <c r="C18" s="255"/>
      <c r="D18" s="256"/>
      <c r="E18" s="137" t="s">
        <v>3</v>
      </c>
      <c r="F18" s="117"/>
      <c r="G18" s="134">
        <f>+G19</f>
        <v>500</v>
      </c>
      <c r="H18" s="134">
        <f>+H19</f>
        <v>459.57</v>
      </c>
      <c r="I18" s="189"/>
    </row>
    <row r="19" spans="2:9" s="50" customFormat="1" ht="20.100000000000001" customHeight="1" x14ac:dyDescent="0.25">
      <c r="B19" s="257">
        <v>32</v>
      </c>
      <c r="C19" s="257"/>
      <c r="D19" s="257"/>
      <c r="E19" s="126" t="s">
        <v>12</v>
      </c>
      <c r="F19" s="125"/>
      <c r="G19" s="182">
        <v>500</v>
      </c>
      <c r="H19" s="128">
        <f>+H20</f>
        <v>459.57</v>
      </c>
      <c r="I19" s="189"/>
    </row>
    <row r="20" spans="2:9" s="50" customFormat="1" ht="30" customHeight="1" x14ac:dyDescent="0.25">
      <c r="B20" s="178"/>
      <c r="C20" s="179"/>
      <c r="D20" s="281">
        <v>3221</v>
      </c>
      <c r="E20" s="145" t="s">
        <v>145</v>
      </c>
      <c r="F20" s="108"/>
      <c r="G20" s="51"/>
      <c r="H20" s="144">
        <v>459.57</v>
      </c>
      <c r="I20" s="189"/>
    </row>
    <row r="21" spans="2:9" s="50" customFormat="1" ht="30" customHeight="1" x14ac:dyDescent="0.25">
      <c r="B21" s="258" t="s">
        <v>147</v>
      </c>
      <c r="C21" s="259"/>
      <c r="D21" s="260"/>
      <c r="E21" s="184" t="s">
        <v>148</v>
      </c>
      <c r="F21" s="185"/>
      <c r="G21" s="186">
        <f>+G22</f>
        <v>1338</v>
      </c>
      <c r="H21" s="186">
        <f>+H22</f>
        <v>1338</v>
      </c>
      <c r="I21" s="189">
        <f t="shared" si="0"/>
        <v>1</v>
      </c>
    </row>
    <row r="22" spans="2:9" s="50" customFormat="1" ht="30" customHeight="1" x14ac:dyDescent="0.25">
      <c r="B22" s="267" t="s">
        <v>149</v>
      </c>
      <c r="C22" s="268"/>
      <c r="D22" s="269"/>
      <c r="E22" s="177" t="s">
        <v>150</v>
      </c>
      <c r="F22" s="170"/>
      <c r="G22" s="180">
        <f>+G24</f>
        <v>1338</v>
      </c>
      <c r="H22" s="180">
        <f>+H24</f>
        <v>1338</v>
      </c>
      <c r="I22" s="189">
        <f t="shared" si="0"/>
        <v>1</v>
      </c>
    </row>
    <row r="23" spans="2:9" s="50" customFormat="1" ht="30" customHeight="1" x14ac:dyDescent="0.25">
      <c r="B23" s="254" t="s">
        <v>159</v>
      </c>
      <c r="C23" s="255"/>
      <c r="D23" s="256"/>
      <c r="E23" s="161" t="s">
        <v>146</v>
      </c>
      <c r="F23" s="117"/>
      <c r="G23" s="134"/>
      <c r="H23" s="134"/>
      <c r="I23" s="189"/>
    </row>
    <row r="24" spans="2:9" s="50" customFormat="1" ht="30" customHeight="1" x14ac:dyDescent="0.25">
      <c r="B24" s="254">
        <v>3</v>
      </c>
      <c r="C24" s="255"/>
      <c r="D24" s="256"/>
      <c r="E24" s="137" t="s">
        <v>3</v>
      </c>
      <c r="F24" s="117"/>
      <c r="G24" s="134">
        <f>+G25</f>
        <v>1338</v>
      </c>
      <c r="H24" s="134">
        <f>+H25</f>
        <v>1338</v>
      </c>
      <c r="I24" s="189"/>
    </row>
    <row r="25" spans="2:9" s="50" customFormat="1" ht="20.100000000000001" customHeight="1" x14ac:dyDescent="0.25">
      <c r="B25" s="257">
        <v>32</v>
      </c>
      <c r="C25" s="257"/>
      <c r="D25" s="257"/>
      <c r="E25" s="126" t="s">
        <v>12</v>
      </c>
      <c r="F25" s="125"/>
      <c r="G25" s="128">
        <v>1338</v>
      </c>
      <c r="H25" s="128">
        <f>+H26</f>
        <v>1338</v>
      </c>
      <c r="I25" s="189"/>
    </row>
    <row r="26" spans="2:9" s="50" customFormat="1" ht="30" customHeight="1" x14ac:dyDescent="0.25">
      <c r="B26" s="178"/>
      <c r="C26" s="179"/>
      <c r="D26" s="281">
        <v>3222</v>
      </c>
      <c r="E26" s="145" t="s">
        <v>197</v>
      </c>
      <c r="F26" s="108"/>
      <c r="G26" s="181"/>
      <c r="H26" s="155">
        <v>1338</v>
      </c>
      <c r="I26" s="189"/>
    </row>
    <row r="27" spans="2:9" ht="30" customHeight="1" x14ac:dyDescent="0.25">
      <c r="B27" s="258" t="s">
        <v>155</v>
      </c>
      <c r="C27" s="259"/>
      <c r="D27" s="260"/>
      <c r="E27" s="184" t="s">
        <v>156</v>
      </c>
      <c r="F27" s="185"/>
      <c r="G27" s="186">
        <f>+G28+G61+G75+G82+G87+G147+G152+G159+G186+G201+G218+G209+G223</f>
        <v>1258000</v>
      </c>
      <c r="H27" s="186">
        <f>+H28+H61+H75+H82+H87+H147+H152+H159+H186+H201+H218+H209+H223</f>
        <v>1203341.22</v>
      </c>
      <c r="I27" s="189">
        <f t="shared" si="0"/>
        <v>0.95655104928457868</v>
      </c>
    </row>
    <row r="28" spans="2:9" ht="35.1" customHeight="1" x14ac:dyDescent="0.25">
      <c r="B28" s="264" t="s">
        <v>157</v>
      </c>
      <c r="C28" s="265"/>
      <c r="D28" s="266"/>
      <c r="E28" s="165" t="s">
        <v>158</v>
      </c>
      <c r="F28" s="170"/>
      <c r="G28" s="167">
        <f>+G30+G53</f>
        <v>921702.9</v>
      </c>
      <c r="H28" s="167">
        <f>+H30+H53</f>
        <v>891011.03</v>
      </c>
      <c r="I28" s="189">
        <f t="shared" si="0"/>
        <v>0.96670090763520433</v>
      </c>
    </row>
    <row r="29" spans="2:9" ht="16.5" customHeight="1" x14ac:dyDescent="0.25">
      <c r="B29" s="254" t="s">
        <v>159</v>
      </c>
      <c r="C29" s="255"/>
      <c r="D29" s="256"/>
      <c r="E29" s="161" t="s">
        <v>146</v>
      </c>
      <c r="F29" s="117"/>
      <c r="G29" s="123"/>
      <c r="H29" s="119"/>
      <c r="I29" s="189"/>
    </row>
    <row r="30" spans="2:9" ht="15" customHeight="1" x14ac:dyDescent="0.25">
      <c r="B30" s="254">
        <v>3</v>
      </c>
      <c r="C30" s="255"/>
      <c r="D30" s="256"/>
      <c r="E30" s="137" t="s">
        <v>3</v>
      </c>
      <c r="F30" s="138"/>
      <c r="G30" s="139">
        <f>+G31+G50</f>
        <v>54702.9</v>
      </c>
      <c r="H30" s="139">
        <f>+H31+H50</f>
        <v>54472</v>
      </c>
      <c r="I30" s="189">
        <f t="shared" si="0"/>
        <v>0.99577901720018502</v>
      </c>
    </row>
    <row r="31" spans="2:9" ht="20.100000000000001" customHeight="1" x14ac:dyDescent="0.25">
      <c r="B31" s="261">
        <v>32</v>
      </c>
      <c r="C31" s="262"/>
      <c r="D31" s="263"/>
      <c r="E31" s="124" t="s">
        <v>12</v>
      </c>
      <c r="F31" s="129"/>
      <c r="G31" s="127">
        <v>54152.9</v>
      </c>
      <c r="H31" s="130">
        <f>SUM(H32:H49)</f>
        <v>53991.22</v>
      </c>
      <c r="I31" s="189">
        <f t="shared" si="0"/>
        <v>0.99701437965464457</v>
      </c>
    </row>
    <row r="32" spans="2:9" ht="15" customHeight="1" x14ac:dyDescent="0.25">
      <c r="B32" s="109"/>
      <c r="C32" s="110"/>
      <c r="D32" s="281">
        <v>3211</v>
      </c>
      <c r="E32" s="145" t="s">
        <v>24</v>
      </c>
      <c r="F32" s="34"/>
      <c r="G32" s="111"/>
      <c r="H32" s="148">
        <v>1973.95</v>
      </c>
      <c r="I32" s="189"/>
    </row>
    <row r="33" spans="2:9" ht="15" customHeight="1" x14ac:dyDescent="0.25">
      <c r="B33" s="109"/>
      <c r="C33" s="110"/>
      <c r="D33" s="281" t="s">
        <v>239</v>
      </c>
      <c r="E33" s="145" t="s">
        <v>233</v>
      </c>
      <c r="F33" s="34"/>
      <c r="G33" s="111"/>
      <c r="H33" s="148">
        <v>340</v>
      </c>
      <c r="I33" s="189"/>
    </row>
    <row r="34" spans="2:9" ht="15" customHeight="1" x14ac:dyDescent="0.25">
      <c r="B34" s="109"/>
      <c r="C34" s="110"/>
      <c r="D34" s="281">
        <v>3221</v>
      </c>
      <c r="E34" s="145" t="s">
        <v>195</v>
      </c>
      <c r="F34" s="34"/>
      <c r="G34" s="111"/>
      <c r="H34" s="154">
        <v>4348.01</v>
      </c>
      <c r="I34" s="189"/>
    </row>
    <row r="35" spans="2:9" ht="15" customHeight="1" x14ac:dyDescent="0.25">
      <c r="B35" s="109"/>
      <c r="C35" s="110"/>
      <c r="D35" s="281">
        <v>3223</v>
      </c>
      <c r="E35" s="145" t="s">
        <v>103</v>
      </c>
      <c r="F35" s="34"/>
      <c r="G35" s="111"/>
      <c r="H35" s="154">
        <v>12288.29</v>
      </c>
      <c r="I35" s="189"/>
    </row>
    <row r="36" spans="2:9" ht="15" customHeight="1" x14ac:dyDescent="0.25">
      <c r="B36" s="109"/>
      <c r="C36" s="110"/>
      <c r="D36" s="281">
        <v>3224</v>
      </c>
      <c r="E36" s="145" t="s">
        <v>104</v>
      </c>
      <c r="F36" s="34"/>
      <c r="G36" s="111"/>
      <c r="H36" s="154">
        <v>166.01</v>
      </c>
      <c r="I36" s="189"/>
    </row>
    <row r="37" spans="2:9" ht="15" customHeight="1" x14ac:dyDescent="0.25">
      <c r="B37" s="109"/>
      <c r="C37" s="110"/>
      <c r="D37" s="281">
        <v>3227</v>
      </c>
      <c r="E37" s="145" t="s">
        <v>106</v>
      </c>
      <c r="F37" s="34"/>
      <c r="G37" s="111"/>
      <c r="H37" s="154">
        <v>229.07</v>
      </c>
      <c r="I37" s="189"/>
    </row>
    <row r="38" spans="2:9" ht="15" customHeight="1" x14ac:dyDescent="0.25">
      <c r="B38" s="109"/>
      <c r="C38" s="110"/>
      <c r="D38" s="281">
        <v>3231</v>
      </c>
      <c r="E38" s="145" t="s">
        <v>107</v>
      </c>
      <c r="F38" s="34"/>
      <c r="G38" s="111"/>
      <c r="H38" s="154">
        <v>1600</v>
      </c>
      <c r="I38" s="189"/>
    </row>
    <row r="39" spans="2:9" ht="15" customHeight="1" x14ac:dyDescent="0.25">
      <c r="B39" s="109"/>
      <c r="C39" s="110"/>
      <c r="D39" s="281">
        <v>3232</v>
      </c>
      <c r="E39" s="145" t="s">
        <v>108</v>
      </c>
      <c r="F39" s="34"/>
      <c r="G39" s="111"/>
      <c r="H39" s="154">
        <v>5305.95</v>
      </c>
      <c r="I39" s="189"/>
    </row>
    <row r="40" spans="2:9" ht="15" customHeight="1" x14ac:dyDescent="0.25">
      <c r="B40" s="109"/>
      <c r="C40" s="110"/>
      <c r="D40" s="281">
        <v>3234</v>
      </c>
      <c r="E40" s="145" t="s">
        <v>109</v>
      </c>
      <c r="F40" s="34"/>
      <c r="G40" s="111"/>
      <c r="H40" s="154">
        <v>4434.18</v>
      </c>
      <c r="I40" s="189"/>
    </row>
    <row r="41" spans="2:9" ht="15" customHeight="1" x14ac:dyDescent="0.25">
      <c r="B41" s="109"/>
      <c r="C41" s="110"/>
      <c r="D41" s="281">
        <v>3235</v>
      </c>
      <c r="E41" s="145" t="s">
        <v>110</v>
      </c>
      <c r="F41" s="34"/>
      <c r="G41" s="111"/>
      <c r="H41" s="154">
        <v>15258.87</v>
      </c>
      <c r="I41" s="189"/>
    </row>
    <row r="42" spans="2:9" ht="15" customHeight="1" x14ac:dyDescent="0.25">
      <c r="B42" s="109"/>
      <c r="C42" s="110"/>
      <c r="D42" s="281">
        <v>3236</v>
      </c>
      <c r="E42" s="145" t="s">
        <v>111</v>
      </c>
      <c r="F42" s="34"/>
      <c r="G42" s="111"/>
      <c r="H42" s="154">
        <v>1644.48</v>
      </c>
      <c r="I42" s="189"/>
    </row>
    <row r="43" spans="2:9" ht="15" customHeight="1" x14ac:dyDescent="0.25">
      <c r="B43" s="109"/>
      <c r="C43" s="110"/>
      <c r="D43" s="281">
        <v>3237</v>
      </c>
      <c r="E43" s="145" t="s">
        <v>112</v>
      </c>
      <c r="F43" s="34"/>
      <c r="G43" s="111"/>
      <c r="H43" s="154">
        <v>1871.25</v>
      </c>
      <c r="I43" s="189"/>
    </row>
    <row r="44" spans="2:9" ht="15" customHeight="1" x14ac:dyDescent="0.25">
      <c r="B44" s="109"/>
      <c r="C44" s="110"/>
      <c r="D44" s="281">
        <v>3238</v>
      </c>
      <c r="E44" s="145" t="s">
        <v>113</v>
      </c>
      <c r="F44" s="34"/>
      <c r="G44" s="111"/>
      <c r="H44" s="154">
        <v>757.42</v>
      </c>
      <c r="I44" s="189"/>
    </row>
    <row r="45" spans="2:9" ht="15" customHeight="1" x14ac:dyDescent="0.25">
      <c r="B45" s="109"/>
      <c r="C45" s="110"/>
      <c r="D45" s="281">
        <v>3239</v>
      </c>
      <c r="E45" s="145" t="s">
        <v>114</v>
      </c>
      <c r="F45" s="34"/>
      <c r="G45" s="111"/>
      <c r="H45" s="154">
        <v>787.97</v>
      </c>
      <c r="I45" s="189"/>
    </row>
    <row r="46" spans="2:9" ht="15" customHeight="1" x14ac:dyDescent="0.25">
      <c r="B46" s="109"/>
      <c r="C46" s="110"/>
      <c r="D46" s="281">
        <v>3292</v>
      </c>
      <c r="E46" s="145" t="s">
        <v>116</v>
      </c>
      <c r="F46" s="34"/>
      <c r="G46" s="111"/>
      <c r="H46" s="154">
        <v>2523.4899999999998</v>
      </c>
      <c r="I46" s="189"/>
    </row>
    <row r="47" spans="2:9" ht="15" customHeight="1" x14ac:dyDescent="0.25">
      <c r="B47" s="109"/>
      <c r="C47" s="110"/>
      <c r="D47" s="281">
        <v>3294</v>
      </c>
      <c r="E47" s="145" t="s">
        <v>117</v>
      </c>
      <c r="F47" s="34"/>
      <c r="G47" s="111"/>
      <c r="H47" s="154">
        <v>110</v>
      </c>
      <c r="I47" s="189"/>
    </row>
    <row r="48" spans="2:9" ht="15" customHeight="1" x14ac:dyDescent="0.25">
      <c r="B48" s="109"/>
      <c r="C48" s="110"/>
      <c r="D48" s="281">
        <v>3295</v>
      </c>
      <c r="E48" s="145" t="s">
        <v>118</v>
      </c>
      <c r="F48" s="34"/>
      <c r="G48" s="111"/>
      <c r="H48" s="154">
        <v>147.88999999999999</v>
      </c>
      <c r="I48" s="189"/>
    </row>
    <row r="49" spans="2:9" ht="15" customHeight="1" x14ac:dyDescent="0.25">
      <c r="B49" s="109"/>
      <c r="C49" s="110"/>
      <c r="D49" s="281">
        <v>3299</v>
      </c>
      <c r="E49" s="145" t="s">
        <v>119</v>
      </c>
      <c r="F49" s="34"/>
      <c r="G49" s="111"/>
      <c r="H49" s="154">
        <v>204.39</v>
      </c>
      <c r="I49" s="189"/>
    </row>
    <row r="50" spans="2:9" ht="20.100000000000001" customHeight="1" x14ac:dyDescent="0.25">
      <c r="B50" s="131">
        <v>34</v>
      </c>
      <c r="C50" s="132"/>
      <c r="D50" s="282"/>
      <c r="E50" s="147" t="s">
        <v>120</v>
      </c>
      <c r="F50" s="129"/>
      <c r="G50" s="127">
        <v>550</v>
      </c>
      <c r="H50" s="130">
        <f>+H51</f>
        <v>480.78</v>
      </c>
      <c r="I50" s="189">
        <f t="shared" si="0"/>
        <v>0.87414545454545445</v>
      </c>
    </row>
    <row r="51" spans="2:9" ht="15" customHeight="1" x14ac:dyDescent="0.25">
      <c r="B51" s="109"/>
      <c r="C51" s="110"/>
      <c r="D51" s="281">
        <v>3431</v>
      </c>
      <c r="E51" s="145" t="s">
        <v>121</v>
      </c>
      <c r="F51" s="34"/>
      <c r="G51" s="111"/>
      <c r="H51" s="154">
        <v>480.78</v>
      </c>
      <c r="I51" s="189"/>
    </row>
    <row r="52" spans="2:9" ht="15" customHeight="1" x14ac:dyDescent="0.25">
      <c r="B52" s="254" t="s">
        <v>160</v>
      </c>
      <c r="C52" s="255"/>
      <c r="D52" s="256"/>
      <c r="E52" s="161" t="s">
        <v>161</v>
      </c>
      <c r="F52" s="120"/>
      <c r="G52" s="118"/>
      <c r="H52" s="121"/>
      <c r="I52" s="189"/>
    </row>
    <row r="53" spans="2:9" ht="15" customHeight="1" x14ac:dyDescent="0.25">
      <c r="B53" s="140">
        <v>3</v>
      </c>
      <c r="C53" s="141"/>
      <c r="D53" s="219"/>
      <c r="E53" s="137" t="s">
        <v>3</v>
      </c>
      <c r="F53" s="142"/>
      <c r="G53" s="139">
        <f>+G54+G58</f>
        <v>867000</v>
      </c>
      <c r="H53" s="143">
        <f>+H54+H58</f>
        <v>836539.03</v>
      </c>
      <c r="I53" s="189">
        <f t="shared" si="0"/>
        <v>0.9648662399077278</v>
      </c>
    </row>
    <row r="54" spans="2:9" ht="20.100000000000001" customHeight="1" x14ac:dyDescent="0.25">
      <c r="B54" s="131">
        <v>31</v>
      </c>
      <c r="C54" s="132"/>
      <c r="D54" s="124"/>
      <c r="E54" s="124" t="s">
        <v>4</v>
      </c>
      <c r="F54" s="129"/>
      <c r="G54" s="127">
        <v>835000</v>
      </c>
      <c r="H54" s="130">
        <f>+H55+H56+H57</f>
        <v>804782.37</v>
      </c>
      <c r="I54" s="189">
        <f t="shared" si="0"/>
        <v>0.96381122155688626</v>
      </c>
    </row>
    <row r="55" spans="2:9" ht="15" customHeight="1" x14ac:dyDescent="0.25">
      <c r="B55" s="157"/>
      <c r="C55" s="157"/>
      <c r="D55" s="283">
        <v>3111</v>
      </c>
      <c r="E55" s="115" t="s">
        <v>23</v>
      </c>
      <c r="F55" s="34"/>
      <c r="G55" s="111"/>
      <c r="H55" s="148">
        <v>664248.38</v>
      </c>
      <c r="I55" s="189"/>
    </row>
    <row r="56" spans="2:9" ht="15" customHeight="1" x14ac:dyDescent="0.25">
      <c r="B56" s="157"/>
      <c r="C56" s="157"/>
      <c r="D56" s="283">
        <v>3121</v>
      </c>
      <c r="E56" s="115" t="s">
        <v>98</v>
      </c>
      <c r="F56" s="34"/>
      <c r="G56" s="111"/>
      <c r="H56" s="148">
        <v>30932.99</v>
      </c>
      <c r="I56" s="189"/>
    </row>
    <row r="57" spans="2:9" ht="15" customHeight="1" x14ac:dyDescent="0.25">
      <c r="B57" s="157"/>
      <c r="C57" s="157"/>
      <c r="D57" s="283">
        <v>3132</v>
      </c>
      <c r="E57" s="115" t="s">
        <v>99</v>
      </c>
      <c r="F57" s="34"/>
      <c r="G57" s="111"/>
      <c r="H57" s="148">
        <v>109601</v>
      </c>
      <c r="I57" s="189"/>
    </row>
    <row r="58" spans="2:9" ht="20.100000000000001" customHeight="1" x14ac:dyDescent="0.25">
      <c r="B58" s="131">
        <v>32</v>
      </c>
      <c r="C58" s="132"/>
      <c r="D58" s="124"/>
      <c r="E58" s="124" t="s">
        <v>12</v>
      </c>
      <c r="F58" s="129"/>
      <c r="G58" s="127">
        <v>32000</v>
      </c>
      <c r="H58" s="130">
        <f>+H59+H60</f>
        <v>31756.66</v>
      </c>
      <c r="I58" s="189">
        <f t="shared" si="0"/>
        <v>0.992395625</v>
      </c>
    </row>
    <row r="59" spans="2:9" ht="15" customHeight="1" x14ac:dyDescent="0.25">
      <c r="B59" s="157"/>
      <c r="C59" s="157"/>
      <c r="D59" s="283">
        <v>3212</v>
      </c>
      <c r="E59" s="115" t="s">
        <v>100</v>
      </c>
      <c r="F59" s="34"/>
      <c r="G59" s="111"/>
      <c r="H59" s="148">
        <v>29768.66</v>
      </c>
      <c r="I59" s="189"/>
    </row>
    <row r="60" spans="2:9" ht="15" customHeight="1" x14ac:dyDescent="0.25">
      <c r="B60" s="157"/>
      <c r="C60" s="157"/>
      <c r="D60" s="283">
        <v>3295</v>
      </c>
      <c r="E60" s="115" t="s">
        <v>118</v>
      </c>
      <c r="F60" s="34"/>
      <c r="G60" s="111"/>
      <c r="H60" s="148">
        <v>1988</v>
      </c>
      <c r="I60" s="189"/>
    </row>
    <row r="61" spans="2:9" ht="35.1" customHeight="1" x14ac:dyDescent="0.25">
      <c r="B61" s="264" t="s">
        <v>163</v>
      </c>
      <c r="C61" s="265"/>
      <c r="D61" s="266"/>
      <c r="E61" s="169" t="s">
        <v>162</v>
      </c>
      <c r="F61" s="166"/>
      <c r="G61" s="167">
        <f>+G63+G71</f>
        <v>112800</v>
      </c>
      <c r="H61" s="167">
        <f>+H63+H71</f>
        <v>110693.76999999999</v>
      </c>
      <c r="I61" s="189">
        <f t="shared" si="0"/>
        <v>0.98132774822695024</v>
      </c>
    </row>
    <row r="62" spans="2:9" x14ac:dyDescent="0.25">
      <c r="B62" s="254" t="s">
        <v>159</v>
      </c>
      <c r="C62" s="255"/>
      <c r="D62" s="256"/>
      <c r="E62" s="161" t="s">
        <v>146</v>
      </c>
      <c r="F62" s="120"/>
      <c r="G62" s="123"/>
      <c r="H62" s="121"/>
      <c r="I62" s="189"/>
    </row>
    <row r="63" spans="2:9" x14ac:dyDescent="0.25">
      <c r="B63" s="254">
        <v>3</v>
      </c>
      <c r="C63" s="255"/>
      <c r="D63" s="256"/>
      <c r="E63" s="137" t="s">
        <v>3</v>
      </c>
      <c r="F63" s="142"/>
      <c r="G63" s="139">
        <f>+G64+G68</f>
        <v>90300</v>
      </c>
      <c r="H63" s="143">
        <f>+H64+H68</f>
        <v>89106.51</v>
      </c>
      <c r="I63" s="189">
        <f t="shared" si="0"/>
        <v>0.98678305647840525</v>
      </c>
    </row>
    <row r="64" spans="2:9" ht="20.100000000000001" customHeight="1" x14ac:dyDescent="0.25">
      <c r="B64" s="261">
        <v>31</v>
      </c>
      <c r="C64" s="262"/>
      <c r="D64" s="263"/>
      <c r="E64" s="124" t="s">
        <v>4</v>
      </c>
      <c r="F64" s="129"/>
      <c r="G64" s="127">
        <v>88925</v>
      </c>
      <c r="H64" s="130">
        <f>+H65+H66+H67</f>
        <v>87732.15</v>
      </c>
      <c r="I64" s="189">
        <f t="shared" si="0"/>
        <v>0.98658588698341287</v>
      </c>
    </row>
    <row r="65" spans="2:9" ht="20.100000000000001" customHeight="1" x14ac:dyDescent="0.25">
      <c r="B65" s="159"/>
      <c r="C65" s="159"/>
      <c r="D65" s="283">
        <v>3111</v>
      </c>
      <c r="E65" s="160" t="s">
        <v>23</v>
      </c>
      <c r="F65" s="151"/>
      <c r="G65" s="87"/>
      <c r="H65" s="154">
        <v>71722.039999999994</v>
      </c>
      <c r="I65" s="189"/>
    </row>
    <row r="66" spans="2:9" ht="20.100000000000001" customHeight="1" x14ac:dyDescent="0.25">
      <c r="B66" s="159"/>
      <c r="C66" s="159"/>
      <c r="D66" s="283">
        <v>3121</v>
      </c>
      <c r="E66" s="160" t="s">
        <v>98</v>
      </c>
      <c r="F66" s="151"/>
      <c r="G66" s="87"/>
      <c r="H66" s="154">
        <v>4175.93</v>
      </c>
      <c r="I66" s="189"/>
    </row>
    <row r="67" spans="2:9" ht="20.100000000000001" customHeight="1" x14ac:dyDescent="0.25">
      <c r="B67" s="159"/>
      <c r="C67" s="159"/>
      <c r="D67" s="283">
        <v>3132</v>
      </c>
      <c r="E67" s="160" t="s">
        <v>99</v>
      </c>
      <c r="F67" s="151"/>
      <c r="G67" s="87"/>
      <c r="H67" s="155">
        <v>11834.18</v>
      </c>
      <c r="I67" s="189"/>
    </row>
    <row r="68" spans="2:9" ht="20.100000000000001" customHeight="1" x14ac:dyDescent="0.25">
      <c r="B68" s="275">
        <v>32</v>
      </c>
      <c r="C68" s="275"/>
      <c r="D68" s="275"/>
      <c r="E68" s="124" t="s">
        <v>12</v>
      </c>
      <c r="F68" s="129"/>
      <c r="G68" s="127">
        <v>1375</v>
      </c>
      <c r="H68" s="130">
        <f>+H69</f>
        <v>1374.36</v>
      </c>
      <c r="I68" s="189">
        <f t="shared" si="0"/>
        <v>0.99953454545454534</v>
      </c>
    </row>
    <row r="69" spans="2:9" ht="20.100000000000001" customHeight="1" x14ac:dyDescent="0.25">
      <c r="B69" s="159"/>
      <c r="C69" s="159"/>
      <c r="D69" s="281">
        <v>3221</v>
      </c>
      <c r="E69" s="115" t="s">
        <v>195</v>
      </c>
      <c r="F69" s="151"/>
      <c r="G69" s="87"/>
      <c r="H69" s="155">
        <v>1374.36</v>
      </c>
      <c r="I69" s="189"/>
    </row>
    <row r="70" spans="2:9" x14ac:dyDescent="0.25">
      <c r="B70" s="276" t="s">
        <v>164</v>
      </c>
      <c r="C70" s="276"/>
      <c r="D70" s="276"/>
      <c r="E70" s="163" t="s">
        <v>165</v>
      </c>
      <c r="F70" s="135"/>
      <c r="G70" s="133"/>
      <c r="H70" s="136"/>
      <c r="I70" s="189"/>
    </row>
    <row r="71" spans="2:9" x14ac:dyDescent="0.25">
      <c r="B71" s="254">
        <v>3</v>
      </c>
      <c r="C71" s="255"/>
      <c r="D71" s="256"/>
      <c r="E71" s="137" t="s">
        <v>3</v>
      </c>
      <c r="F71" s="142"/>
      <c r="G71" s="139">
        <f>+G72</f>
        <v>22500</v>
      </c>
      <c r="H71" s="143">
        <f>+H72</f>
        <v>21587.260000000002</v>
      </c>
      <c r="I71" s="189">
        <f t="shared" si="0"/>
        <v>0.95943377777777783</v>
      </c>
    </row>
    <row r="72" spans="2:9" ht="20.100000000000001" customHeight="1" x14ac:dyDescent="0.25">
      <c r="B72" s="158">
        <v>31</v>
      </c>
      <c r="C72" s="158"/>
      <c r="D72" s="220"/>
      <c r="E72" s="124" t="s">
        <v>4</v>
      </c>
      <c r="F72" s="129"/>
      <c r="G72" s="127">
        <v>22500</v>
      </c>
      <c r="H72" s="130">
        <f>+H73+H74</f>
        <v>21587.260000000002</v>
      </c>
      <c r="I72" s="189">
        <f t="shared" si="0"/>
        <v>0.95943377777777783</v>
      </c>
    </row>
    <row r="73" spans="2:9" ht="20.100000000000001" customHeight="1" x14ac:dyDescent="0.25">
      <c r="B73" s="159"/>
      <c r="C73" s="159"/>
      <c r="D73" s="283">
        <v>3111</v>
      </c>
      <c r="E73" s="145" t="s">
        <v>23</v>
      </c>
      <c r="F73" s="151"/>
      <c r="G73" s="87"/>
      <c r="H73" s="155">
        <v>18529.830000000002</v>
      </c>
      <c r="I73" s="189"/>
    </row>
    <row r="74" spans="2:9" ht="20.100000000000001" customHeight="1" x14ac:dyDescent="0.25">
      <c r="B74" s="159"/>
      <c r="C74" s="159"/>
      <c r="D74" s="283">
        <v>3132</v>
      </c>
      <c r="E74" s="145" t="s">
        <v>99</v>
      </c>
      <c r="F74" s="151"/>
      <c r="G74" s="87"/>
      <c r="H74" s="155">
        <v>3057.43</v>
      </c>
      <c r="I74" s="189"/>
    </row>
    <row r="75" spans="2:9" ht="35.1" customHeight="1" x14ac:dyDescent="0.25">
      <c r="B75" s="264" t="s">
        <v>167</v>
      </c>
      <c r="C75" s="265"/>
      <c r="D75" s="266"/>
      <c r="E75" s="165" t="s">
        <v>166</v>
      </c>
      <c r="F75" s="166"/>
      <c r="G75" s="167">
        <f>+G77</f>
        <v>3050</v>
      </c>
      <c r="H75" s="168">
        <f>+H77</f>
        <v>2994.48</v>
      </c>
      <c r="I75" s="189">
        <f t="shared" ref="I75:I159" si="1">+H75/G75</f>
        <v>0.98179672131147544</v>
      </c>
    </row>
    <row r="76" spans="2:9" x14ac:dyDescent="0.25">
      <c r="B76" s="254" t="s">
        <v>159</v>
      </c>
      <c r="C76" s="255"/>
      <c r="D76" s="256"/>
      <c r="E76" s="161" t="s">
        <v>146</v>
      </c>
      <c r="F76" s="135"/>
      <c r="G76" s="164"/>
      <c r="H76" s="136"/>
      <c r="I76" s="189"/>
    </row>
    <row r="77" spans="2:9" x14ac:dyDescent="0.25">
      <c r="B77" s="254">
        <v>3</v>
      </c>
      <c r="C77" s="255"/>
      <c r="D77" s="256"/>
      <c r="E77" s="137" t="s">
        <v>3</v>
      </c>
      <c r="F77" s="142"/>
      <c r="G77" s="139">
        <f>+G78+G81</f>
        <v>3050</v>
      </c>
      <c r="H77" s="143">
        <f>+H78</f>
        <v>2994.48</v>
      </c>
      <c r="I77" s="189">
        <f t="shared" si="1"/>
        <v>0.98179672131147544</v>
      </c>
    </row>
    <row r="78" spans="2:9" ht="20.100000000000001" customHeight="1" x14ac:dyDescent="0.25">
      <c r="B78" s="261">
        <v>31</v>
      </c>
      <c r="C78" s="262"/>
      <c r="D78" s="263"/>
      <c r="E78" s="124" t="s">
        <v>4</v>
      </c>
      <c r="F78" s="129"/>
      <c r="G78" s="127">
        <v>3050</v>
      </c>
      <c r="H78" s="130">
        <f>+H79+H80</f>
        <v>2994.48</v>
      </c>
      <c r="I78" s="189">
        <f t="shared" si="1"/>
        <v>0.98179672131147544</v>
      </c>
    </row>
    <row r="79" spans="2:9" ht="20.100000000000001" customHeight="1" x14ac:dyDescent="0.25">
      <c r="B79" s="149"/>
      <c r="C79" s="150"/>
      <c r="D79" s="283">
        <v>3111</v>
      </c>
      <c r="E79" s="145" t="s">
        <v>23</v>
      </c>
      <c r="F79" s="151"/>
      <c r="G79" s="87"/>
      <c r="H79" s="215">
        <v>2570.37</v>
      </c>
      <c r="I79" s="189"/>
    </row>
    <row r="80" spans="2:9" ht="20.100000000000001" customHeight="1" x14ac:dyDescent="0.25">
      <c r="B80" s="149"/>
      <c r="C80" s="150"/>
      <c r="D80" s="283">
        <v>3132</v>
      </c>
      <c r="E80" s="145" t="s">
        <v>99</v>
      </c>
      <c r="F80" s="151"/>
      <c r="G80" s="87"/>
      <c r="H80" s="215">
        <v>424.11</v>
      </c>
      <c r="I80" s="189"/>
    </row>
    <row r="81" spans="2:9" ht="20.100000000000001" customHeight="1" x14ac:dyDescent="0.25">
      <c r="B81" s="261">
        <v>32</v>
      </c>
      <c r="C81" s="262"/>
      <c r="D81" s="263"/>
      <c r="E81" s="124" t="s">
        <v>12</v>
      </c>
      <c r="F81" s="129"/>
      <c r="G81" s="127">
        <v>0</v>
      </c>
      <c r="H81" s="130"/>
      <c r="I81" s="189"/>
    </row>
    <row r="82" spans="2:9" ht="35.1" customHeight="1" x14ac:dyDescent="0.25">
      <c r="B82" s="264" t="s">
        <v>169</v>
      </c>
      <c r="C82" s="265"/>
      <c r="D82" s="266"/>
      <c r="E82" s="165" t="s">
        <v>168</v>
      </c>
      <c r="F82" s="166"/>
      <c r="G82" s="167">
        <f>+G84</f>
        <v>2010</v>
      </c>
      <c r="H82" s="167">
        <f>+H84</f>
        <v>1650.58</v>
      </c>
      <c r="I82" s="189">
        <f t="shared" si="1"/>
        <v>0.82118407960199002</v>
      </c>
    </row>
    <row r="83" spans="2:9" x14ac:dyDescent="0.25">
      <c r="B83" s="254" t="s">
        <v>159</v>
      </c>
      <c r="C83" s="255"/>
      <c r="D83" s="256"/>
      <c r="E83" s="161" t="s">
        <v>146</v>
      </c>
      <c r="F83" s="120"/>
      <c r="G83" s="123"/>
      <c r="H83" s="121"/>
      <c r="I83" s="189"/>
    </row>
    <row r="84" spans="2:9" x14ac:dyDescent="0.25">
      <c r="B84" s="254">
        <v>3</v>
      </c>
      <c r="C84" s="255"/>
      <c r="D84" s="256"/>
      <c r="E84" s="137" t="s">
        <v>3</v>
      </c>
      <c r="F84" s="142"/>
      <c r="G84" s="139">
        <f>+G85</f>
        <v>2010</v>
      </c>
      <c r="H84" s="139">
        <f>+H85</f>
        <v>1650.58</v>
      </c>
      <c r="I84" s="189">
        <f t="shared" si="1"/>
        <v>0.82118407960199002</v>
      </c>
    </row>
    <row r="85" spans="2:9" ht="20.100000000000001" customHeight="1" x14ac:dyDescent="0.25">
      <c r="B85" s="261">
        <v>31</v>
      </c>
      <c r="C85" s="262"/>
      <c r="D85" s="263"/>
      <c r="E85" s="124" t="s">
        <v>4</v>
      </c>
      <c r="F85" s="129"/>
      <c r="G85" s="127">
        <v>2010</v>
      </c>
      <c r="H85" s="130">
        <f>+H86</f>
        <v>1650.58</v>
      </c>
      <c r="I85" s="189">
        <f t="shared" si="1"/>
        <v>0.82118407960199002</v>
      </c>
    </row>
    <row r="86" spans="2:9" ht="20.100000000000001" customHeight="1" x14ac:dyDescent="0.25">
      <c r="B86" s="149"/>
      <c r="C86" s="150"/>
      <c r="D86" s="281">
        <v>3291</v>
      </c>
      <c r="E86" s="145" t="s">
        <v>196</v>
      </c>
      <c r="F86" s="151"/>
      <c r="G86" s="87"/>
      <c r="H86" s="144">
        <v>1650.58</v>
      </c>
      <c r="I86" s="189"/>
    </row>
    <row r="87" spans="2:9" ht="35.1" customHeight="1" x14ac:dyDescent="0.25">
      <c r="B87" s="264" t="s">
        <v>171</v>
      </c>
      <c r="C87" s="265"/>
      <c r="D87" s="266"/>
      <c r="E87" s="165" t="s">
        <v>170</v>
      </c>
      <c r="F87" s="166"/>
      <c r="G87" s="167">
        <f>+G89+G95+G107+G121+G132+G140+G101</f>
        <v>67770</v>
      </c>
      <c r="H87" s="167">
        <f>+H89+H95+H107+H121+H132+H140+H101</f>
        <v>61207.369999999995</v>
      </c>
      <c r="I87" s="189">
        <f t="shared" si="1"/>
        <v>0.90316319905562925</v>
      </c>
    </row>
    <row r="88" spans="2:9" x14ac:dyDescent="0.25">
      <c r="B88" s="254" t="s">
        <v>159</v>
      </c>
      <c r="C88" s="255"/>
      <c r="D88" s="256"/>
      <c r="E88" s="161" t="s">
        <v>146</v>
      </c>
      <c r="F88" s="135"/>
      <c r="G88" s="164"/>
      <c r="H88" s="136"/>
      <c r="I88" s="189"/>
    </row>
    <row r="89" spans="2:9" x14ac:dyDescent="0.25">
      <c r="B89" s="254">
        <v>3</v>
      </c>
      <c r="C89" s="255"/>
      <c r="D89" s="256"/>
      <c r="E89" s="137" t="s">
        <v>3</v>
      </c>
      <c r="F89" s="142"/>
      <c r="G89" s="139">
        <f>+G90</f>
        <v>2000</v>
      </c>
      <c r="H89" s="143">
        <f>+H90</f>
        <v>1990</v>
      </c>
      <c r="I89" s="189">
        <f t="shared" si="1"/>
        <v>0.995</v>
      </c>
    </row>
    <row r="90" spans="2:9" ht="20.100000000000001" customHeight="1" x14ac:dyDescent="0.25">
      <c r="B90" s="261">
        <v>32</v>
      </c>
      <c r="C90" s="262"/>
      <c r="D90" s="263"/>
      <c r="E90" s="124" t="s">
        <v>12</v>
      </c>
      <c r="F90" s="129"/>
      <c r="G90" s="127">
        <v>2000</v>
      </c>
      <c r="H90" s="130">
        <f>+H91+H93+H92</f>
        <v>1990</v>
      </c>
      <c r="I90" s="189">
        <f t="shared" si="1"/>
        <v>0.995</v>
      </c>
    </row>
    <row r="91" spans="2:9" ht="20.100000000000001" customHeight="1" x14ac:dyDescent="0.25">
      <c r="B91" s="149"/>
      <c r="C91" s="150"/>
      <c r="D91" s="281" t="s">
        <v>215</v>
      </c>
      <c r="E91" s="145" t="s">
        <v>24</v>
      </c>
      <c r="F91" s="151"/>
      <c r="G91" s="87"/>
      <c r="H91" s="146">
        <v>815</v>
      </c>
      <c r="I91" s="189"/>
    </row>
    <row r="92" spans="2:9" ht="20.100000000000001" customHeight="1" x14ac:dyDescent="0.25">
      <c r="B92" s="149"/>
      <c r="C92" s="150"/>
      <c r="D92" s="281">
        <v>3231</v>
      </c>
      <c r="E92" s="145" t="s">
        <v>107</v>
      </c>
      <c r="F92" s="151"/>
      <c r="G92" s="87"/>
      <c r="H92" s="146">
        <v>175</v>
      </c>
      <c r="I92" s="189"/>
    </row>
    <row r="93" spans="2:9" ht="20.100000000000001" customHeight="1" x14ac:dyDescent="0.25">
      <c r="B93" s="149"/>
      <c r="C93" s="150"/>
      <c r="D93" s="281" t="s">
        <v>216</v>
      </c>
      <c r="E93" s="145" t="s">
        <v>114</v>
      </c>
      <c r="F93" s="151"/>
      <c r="G93" s="87"/>
      <c r="H93" s="146">
        <v>1000</v>
      </c>
      <c r="I93" s="189"/>
    </row>
    <row r="94" spans="2:9" x14ac:dyDescent="0.25">
      <c r="B94" s="254" t="s">
        <v>172</v>
      </c>
      <c r="C94" s="255"/>
      <c r="D94" s="256"/>
      <c r="E94" s="161" t="s">
        <v>173</v>
      </c>
      <c r="F94" s="135"/>
      <c r="G94" s="164"/>
      <c r="H94" s="136"/>
      <c r="I94" s="189"/>
    </row>
    <row r="95" spans="2:9" x14ac:dyDescent="0.25">
      <c r="B95" s="254">
        <v>3</v>
      </c>
      <c r="C95" s="255"/>
      <c r="D95" s="256"/>
      <c r="E95" s="137" t="s">
        <v>3</v>
      </c>
      <c r="F95" s="142"/>
      <c r="G95" s="139">
        <f>+G96</f>
        <v>5000</v>
      </c>
      <c r="H95" s="139">
        <f>+H96</f>
        <v>4180.37</v>
      </c>
      <c r="I95" s="189">
        <f t="shared" si="1"/>
        <v>0.83607399999999998</v>
      </c>
    </row>
    <row r="96" spans="2:9" ht="20.100000000000001" customHeight="1" x14ac:dyDescent="0.25">
      <c r="B96" s="261">
        <v>32</v>
      </c>
      <c r="C96" s="262"/>
      <c r="D96" s="263"/>
      <c r="E96" s="124" t="s">
        <v>12</v>
      </c>
      <c r="F96" s="129"/>
      <c r="G96" s="127">
        <v>5000</v>
      </c>
      <c r="H96" s="130">
        <f>+H97+H98+H99</f>
        <v>4180.37</v>
      </c>
      <c r="I96" s="189">
        <f t="shared" si="1"/>
        <v>0.83607399999999998</v>
      </c>
    </row>
    <row r="97" spans="2:9" ht="20.100000000000001" customHeight="1" x14ac:dyDescent="0.25">
      <c r="B97" s="149"/>
      <c r="C97" s="150"/>
      <c r="D97" s="281">
        <v>3221</v>
      </c>
      <c r="E97" s="145" t="s">
        <v>195</v>
      </c>
      <c r="F97" s="151"/>
      <c r="G97" s="87"/>
      <c r="H97" s="146">
        <v>3509.2</v>
      </c>
      <c r="I97" s="189"/>
    </row>
    <row r="98" spans="2:9" ht="20.100000000000001" customHeight="1" x14ac:dyDescent="0.25">
      <c r="B98" s="149"/>
      <c r="C98" s="150"/>
      <c r="D98" s="281">
        <v>3225</v>
      </c>
      <c r="E98" s="145" t="s">
        <v>105</v>
      </c>
      <c r="F98" s="151"/>
      <c r="G98" s="87"/>
      <c r="H98" s="146">
        <v>671.17</v>
      </c>
      <c r="I98" s="189"/>
    </row>
    <row r="99" spans="2:9" ht="20.100000000000001" customHeight="1" x14ac:dyDescent="0.25">
      <c r="B99" s="149"/>
      <c r="C99" s="150"/>
      <c r="D99" s="281">
        <v>3239</v>
      </c>
      <c r="E99" s="145" t="s">
        <v>114</v>
      </c>
      <c r="F99" s="151"/>
      <c r="G99" s="87"/>
      <c r="H99" s="146"/>
      <c r="I99" s="189"/>
    </row>
    <row r="100" spans="2:9" ht="20.100000000000001" customHeight="1" x14ac:dyDescent="0.25">
      <c r="B100" s="254" t="s">
        <v>237</v>
      </c>
      <c r="C100" s="255"/>
      <c r="D100" s="256"/>
      <c r="E100" s="161" t="s">
        <v>238</v>
      </c>
      <c r="F100" s="135"/>
      <c r="G100" s="164"/>
      <c r="H100" s="136"/>
      <c r="I100" s="189"/>
    </row>
    <row r="101" spans="2:9" ht="20.100000000000001" customHeight="1" x14ac:dyDescent="0.25">
      <c r="B101" s="254">
        <v>3</v>
      </c>
      <c r="C101" s="255"/>
      <c r="D101" s="256"/>
      <c r="E101" s="216" t="s">
        <v>3</v>
      </c>
      <c r="F101" s="142"/>
      <c r="G101" s="139">
        <f>+G102</f>
        <v>35000</v>
      </c>
      <c r="H101" s="139">
        <f>+H102</f>
        <v>31970</v>
      </c>
      <c r="I101" s="189"/>
    </row>
    <row r="102" spans="2:9" ht="20.100000000000001" customHeight="1" x14ac:dyDescent="0.25">
      <c r="B102" s="261">
        <v>32</v>
      </c>
      <c r="C102" s="262"/>
      <c r="D102" s="263"/>
      <c r="E102" s="124" t="s">
        <v>12</v>
      </c>
      <c r="F102" s="129"/>
      <c r="G102" s="127">
        <v>35000</v>
      </c>
      <c r="H102" s="130">
        <f>+H103+H104+H105</f>
        <v>31970</v>
      </c>
      <c r="I102" s="189"/>
    </row>
    <row r="103" spans="2:9" ht="20.100000000000001" customHeight="1" x14ac:dyDescent="0.25">
      <c r="B103" s="149"/>
      <c r="C103" s="150"/>
      <c r="D103" s="281">
        <v>3222</v>
      </c>
      <c r="E103" s="145" t="s">
        <v>197</v>
      </c>
      <c r="F103" s="151"/>
      <c r="G103" s="87"/>
      <c r="H103" s="146">
        <v>31970</v>
      </c>
      <c r="I103" s="189"/>
    </row>
    <row r="104" spans="2:9" ht="20.100000000000001" customHeight="1" x14ac:dyDescent="0.25">
      <c r="B104" s="149"/>
      <c r="C104" s="150"/>
      <c r="D104" s="281">
        <v>3225</v>
      </c>
      <c r="E104" s="145" t="s">
        <v>105</v>
      </c>
      <c r="F104" s="151"/>
      <c r="G104" s="87"/>
      <c r="H104" s="146"/>
      <c r="I104" s="189"/>
    </row>
    <row r="105" spans="2:9" ht="20.100000000000001" customHeight="1" x14ac:dyDescent="0.25">
      <c r="B105" s="149"/>
      <c r="C105" s="150"/>
      <c r="D105" s="281">
        <v>3239</v>
      </c>
      <c r="E105" s="145" t="s">
        <v>114</v>
      </c>
      <c r="F105" s="151"/>
      <c r="G105" s="87"/>
      <c r="H105" s="146"/>
      <c r="I105" s="189"/>
    </row>
    <row r="106" spans="2:9" x14ac:dyDescent="0.25">
      <c r="B106" s="254" t="s">
        <v>164</v>
      </c>
      <c r="C106" s="255"/>
      <c r="D106" s="256"/>
      <c r="E106" s="176" t="s">
        <v>165</v>
      </c>
      <c r="F106" s="135"/>
      <c r="G106" s="164"/>
      <c r="H106" s="136"/>
      <c r="I106" s="189"/>
    </row>
    <row r="107" spans="2:9" x14ac:dyDescent="0.25">
      <c r="B107" s="254">
        <v>3</v>
      </c>
      <c r="C107" s="255"/>
      <c r="D107" s="256"/>
      <c r="E107" s="137" t="s">
        <v>3</v>
      </c>
      <c r="F107" s="142"/>
      <c r="G107" s="139">
        <f>+G108+G111+G118</f>
        <v>5120</v>
      </c>
      <c r="H107" s="139">
        <f>+H108+H111+H118</f>
        <v>3956.4700000000003</v>
      </c>
      <c r="I107" s="189">
        <f t="shared" si="1"/>
        <v>0.77274804687500009</v>
      </c>
    </row>
    <row r="108" spans="2:9" ht="20.100000000000001" customHeight="1" x14ac:dyDescent="0.25">
      <c r="B108" s="261">
        <v>31</v>
      </c>
      <c r="C108" s="262"/>
      <c r="D108" s="263"/>
      <c r="E108" s="124" t="s">
        <v>4</v>
      </c>
      <c r="F108" s="129"/>
      <c r="G108" s="127">
        <v>520</v>
      </c>
      <c r="H108" s="130">
        <f>+H109+H110</f>
        <v>0</v>
      </c>
      <c r="I108" s="189">
        <f t="shared" si="1"/>
        <v>0</v>
      </c>
    </row>
    <row r="109" spans="2:9" ht="20.100000000000001" customHeight="1" x14ac:dyDescent="0.25">
      <c r="B109" s="149"/>
      <c r="C109" s="150"/>
      <c r="D109" s="283">
        <v>3111</v>
      </c>
      <c r="E109" s="145" t="s">
        <v>23</v>
      </c>
      <c r="F109" s="151"/>
      <c r="G109" s="87"/>
      <c r="H109" s="146"/>
      <c r="I109" s="189"/>
    </row>
    <row r="110" spans="2:9" ht="20.100000000000001" customHeight="1" x14ac:dyDescent="0.25">
      <c r="B110" s="149"/>
      <c r="C110" s="150"/>
      <c r="D110" s="283">
        <v>3132</v>
      </c>
      <c r="E110" s="145" t="s">
        <v>99</v>
      </c>
      <c r="F110" s="151"/>
      <c r="G110" s="87"/>
      <c r="H110" s="146"/>
      <c r="I110" s="189"/>
    </row>
    <row r="111" spans="2:9" ht="20.100000000000001" customHeight="1" x14ac:dyDescent="0.25">
      <c r="B111" s="261">
        <v>32</v>
      </c>
      <c r="C111" s="262"/>
      <c r="D111" s="263"/>
      <c r="E111" s="124" t="s">
        <v>12</v>
      </c>
      <c r="F111" s="129"/>
      <c r="G111" s="127">
        <v>4200</v>
      </c>
      <c r="H111" s="130">
        <f>+H113+H114+H115+H116+H117+H112</f>
        <v>3580.9500000000003</v>
      </c>
      <c r="I111" s="189">
        <f t="shared" si="1"/>
        <v>0.8526071428571429</v>
      </c>
    </row>
    <row r="112" spans="2:9" ht="20.100000000000001" customHeight="1" x14ac:dyDescent="0.25">
      <c r="B112" s="149"/>
      <c r="C112" s="150"/>
      <c r="D112" s="281" t="s">
        <v>215</v>
      </c>
      <c r="E112" s="145" t="s">
        <v>24</v>
      </c>
      <c r="F112" s="151"/>
      <c r="G112" s="87"/>
      <c r="H112" s="146"/>
      <c r="I112" s="189"/>
    </row>
    <row r="113" spans="2:9" ht="20.100000000000001" customHeight="1" x14ac:dyDescent="0.25">
      <c r="B113" s="149"/>
      <c r="C113" s="150"/>
      <c r="D113" s="281">
        <v>3221</v>
      </c>
      <c r="E113" s="145" t="s">
        <v>195</v>
      </c>
      <c r="F113" s="151"/>
      <c r="G113" s="87"/>
      <c r="H113" s="146">
        <v>516.15</v>
      </c>
      <c r="I113" s="189"/>
    </row>
    <row r="114" spans="2:9" ht="20.100000000000001" customHeight="1" x14ac:dyDescent="0.25">
      <c r="B114" s="149"/>
      <c r="C114" s="150"/>
      <c r="D114" s="281">
        <v>3222</v>
      </c>
      <c r="E114" s="145" t="s">
        <v>197</v>
      </c>
      <c r="F114" s="151"/>
      <c r="G114" s="87"/>
      <c r="H114" s="146">
        <v>100</v>
      </c>
      <c r="I114" s="189"/>
    </row>
    <row r="115" spans="2:9" ht="20.100000000000001" customHeight="1" x14ac:dyDescent="0.25">
      <c r="B115" s="149"/>
      <c r="C115" s="150"/>
      <c r="D115" s="281">
        <v>3231</v>
      </c>
      <c r="E115" s="145" t="s">
        <v>107</v>
      </c>
      <c r="F115" s="151"/>
      <c r="G115" s="87"/>
      <c r="H115" s="146">
        <v>2964.8</v>
      </c>
      <c r="I115" s="189"/>
    </row>
    <row r="116" spans="2:9" ht="20.100000000000001" customHeight="1" x14ac:dyDescent="0.25">
      <c r="B116" s="149"/>
      <c r="C116" s="150"/>
      <c r="D116" s="281">
        <v>3239</v>
      </c>
      <c r="E116" s="145" t="s">
        <v>114</v>
      </c>
      <c r="F116" s="151"/>
      <c r="G116" s="87"/>
      <c r="H116" s="146"/>
      <c r="I116" s="189"/>
    </row>
    <row r="117" spans="2:9" ht="20.100000000000001" customHeight="1" x14ac:dyDescent="0.25">
      <c r="B117" s="149"/>
      <c r="C117" s="150"/>
      <c r="D117" s="281">
        <v>3299</v>
      </c>
      <c r="E117" s="145" t="s">
        <v>119</v>
      </c>
      <c r="F117" s="151"/>
      <c r="G117" s="87"/>
      <c r="H117" s="146"/>
      <c r="I117" s="189"/>
    </row>
    <row r="118" spans="2:9" ht="20.100000000000001" customHeight="1" x14ac:dyDescent="0.25">
      <c r="B118" s="261">
        <v>38</v>
      </c>
      <c r="C118" s="262"/>
      <c r="D118" s="263"/>
      <c r="E118" s="124" t="s">
        <v>205</v>
      </c>
      <c r="F118" s="129"/>
      <c r="G118" s="127">
        <v>400</v>
      </c>
      <c r="H118" s="130">
        <f>+H119</f>
        <v>375.52</v>
      </c>
      <c r="I118" s="189"/>
    </row>
    <row r="119" spans="2:9" ht="20.100000000000001" customHeight="1" x14ac:dyDescent="0.25">
      <c r="B119" s="149"/>
      <c r="C119" s="150"/>
      <c r="D119" s="284" t="s">
        <v>206</v>
      </c>
      <c r="E119" s="145" t="s">
        <v>204</v>
      </c>
      <c r="F119" s="151"/>
      <c r="G119" s="87">
        <v>400</v>
      </c>
      <c r="H119" s="146">
        <v>375.52</v>
      </c>
      <c r="I119" s="189"/>
    </row>
    <row r="120" spans="2:9" x14ac:dyDescent="0.25">
      <c r="B120" s="254" t="s">
        <v>174</v>
      </c>
      <c r="C120" s="255"/>
      <c r="D120" s="256"/>
      <c r="E120" s="161" t="s">
        <v>175</v>
      </c>
      <c r="F120" s="135"/>
      <c r="G120" s="164"/>
      <c r="H120" s="136"/>
      <c r="I120" s="189"/>
    </row>
    <row r="121" spans="2:9" x14ac:dyDescent="0.25">
      <c r="B121" s="254">
        <v>3</v>
      </c>
      <c r="C121" s="255"/>
      <c r="D121" s="256"/>
      <c r="E121" s="137" t="s">
        <v>3</v>
      </c>
      <c r="F121" s="142"/>
      <c r="G121" s="139">
        <f>+G122+G125</f>
        <v>13000</v>
      </c>
      <c r="H121" s="139">
        <f>+H122+H125</f>
        <v>12568.619999999999</v>
      </c>
      <c r="I121" s="189">
        <f t="shared" si="1"/>
        <v>0.96681692307692302</v>
      </c>
    </row>
    <row r="122" spans="2:9" ht="20.100000000000001" customHeight="1" x14ac:dyDescent="0.25">
      <c r="B122" s="261">
        <v>31</v>
      </c>
      <c r="C122" s="262"/>
      <c r="D122" s="263"/>
      <c r="E122" s="124" t="s">
        <v>4</v>
      </c>
      <c r="F122" s="129"/>
      <c r="G122" s="127">
        <v>2450</v>
      </c>
      <c r="H122" s="127">
        <f>+H123+H124</f>
        <v>2056.27</v>
      </c>
      <c r="I122" s="189">
        <f t="shared" si="1"/>
        <v>0.83929387755102036</v>
      </c>
    </row>
    <row r="123" spans="2:9" ht="20.100000000000001" customHeight="1" x14ac:dyDescent="0.25">
      <c r="B123" s="149"/>
      <c r="C123" s="150"/>
      <c r="D123" s="283">
        <v>3111</v>
      </c>
      <c r="E123" s="145" t="s">
        <v>23</v>
      </c>
      <c r="F123" s="151"/>
      <c r="G123" s="87"/>
      <c r="H123" s="146">
        <v>1765.06</v>
      </c>
      <c r="I123" s="189"/>
    </row>
    <row r="124" spans="2:9" ht="20.100000000000001" customHeight="1" x14ac:dyDescent="0.25">
      <c r="B124" s="149"/>
      <c r="C124" s="150"/>
      <c r="D124" s="283">
        <v>3132</v>
      </c>
      <c r="E124" s="145" t="s">
        <v>99</v>
      </c>
      <c r="F124" s="151"/>
      <c r="G124" s="87"/>
      <c r="H124" s="146">
        <v>291.20999999999998</v>
      </c>
      <c r="I124" s="189"/>
    </row>
    <row r="125" spans="2:9" ht="20.100000000000001" customHeight="1" x14ac:dyDescent="0.25">
      <c r="B125" s="261">
        <v>32</v>
      </c>
      <c r="C125" s="262"/>
      <c r="D125" s="263"/>
      <c r="E125" s="124" t="s">
        <v>12</v>
      </c>
      <c r="F125" s="129"/>
      <c r="G125" s="127">
        <v>10550</v>
      </c>
      <c r="H125" s="130">
        <f>SUM(H126:H129)+H130</f>
        <v>10512.349999999999</v>
      </c>
      <c r="I125" s="189">
        <f t="shared" si="1"/>
        <v>0.99643127962085298</v>
      </c>
    </row>
    <row r="126" spans="2:9" ht="20.100000000000001" customHeight="1" x14ac:dyDescent="0.25">
      <c r="B126" s="149"/>
      <c r="C126" s="150"/>
      <c r="D126" s="281" t="s">
        <v>215</v>
      </c>
      <c r="E126" s="145" t="s">
        <v>24</v>
      </c>
      <c r="F126" s="151"/>
      <c r="G126" s="87"/>
      <c r="H126" s="146">
        <v>629.65</v>
      </c>
      <c r="I126" s="189"/>
    </row>
    <row r="127" spans="2:9" ht="20.100000000000001" customHeight="1" x14ac:dyDescent="0.25">
      <c r="B127" s="149"/>
      <c r="C127" s="150"/>
      <c r="D127" s="281">
        <v>3231</v>
      </c>
      <c r="E127" s="145" t="s">
        <v>107</v>
      </c>
      <c r="F127" s="151"/>
      <c r="G127" s="87"/>
      <c r="H127" s="146">
        <v>4850</v>
      </c>
      <c r="I127" s="189"/>
    </row>
    <row r="128" spans="2:9" ht="20.100000000000001" customHeight="1" x14ac:dyDescent="0.25">
      <c r="B128" s="149"/>
      <c r="C128" s="150"/>
      <c r="D128" s="281">
        <v>3232</v>
      </c>
      <c r="E128" s="145" t="s">
        <v>108</v>
      </c>
      <c r="F128" s="151"/>
      <c r="G128" s="87"/>
      <c r="H128" s="146"/>
      <c r="I128" s="189"/>
    </row>
    <row r="129" spans="2:9" ht="20.100000000000001" customHeight="1" x14ac:dyDescent="0.25">
      <c r="B129" s="149"/>
      <c r="C129" s="150"/>
      <c r="D129" s="281" t="s">
        <v>217</v>
      </c>
      <c r="E129" s="145" t="s">
        <v>112</v>
      </c>
      <c r="F129" s="151"/>
      <c r="G129" s="87"/>
      <c r="H129" s="146">
        <v>4691.2</v>
      </c>
      <c r="I129" s="189"/>
    </row>
    <row r="130" spans="2:9" ht="20.100000000000001" customHeight="1" x14ac:dyDescent="0.25">
      <c r="B130" s="149"/>
      <c r="C130" s="150"/>
      <c r="D130" s="281">
        <v>3239</v>
      </c>
      <c r="E130" s="145" t="s">
        <v>114</v>
      </c>
      <c r="F130" s="151"/>
      <c r="G130" s="87"/>
      <c r="H130" s="146">
        <v>341.5</v>
      </c>
      <c r="I130" s="189"/>
    </row>
    <row r="131" spans="2:9" x14ac:dyDescent="0.25">
      <c r="B131" s="254" t="s">
        <v>176</v>
      </c>
      <c r="C131" s="255"/>
      <c r="D131" s="256"/>
      <c r="E131" s="176" t="s">
        <v>177</v>
      </c>
      <c r="F131" s="135"/>
      <c r="G131" s="164"/>
      <c r="H131" s="136"/>
      <c r="I131" s="189"/>
    </row>
    <row r="132" spans="2:9" x14ac:dyDescent="0.25">
      <c r="B132" s="254">
        <v>3</v>
      </c>
      <c r="C132" s="255"/>
      <c r="D132" s="256"/>
      <c r="E132" s="137" t="s">
        <v>3</v>
      </c>
      <c r="F132" s="142"/>
      <c r="G132" s="139">
        <f>+G133</f>
        <v>3650</v>
      </c>
      <c r="H132" s="143">
        <f>+H133</f>
        <v>2611.39</v>
      </c>
      <c r="I132" s="189">
        <f t="shared" si="1"/>
        <v>0.71544931506849307</v>
      </c>
    </row>
    <row r="133" spans="2:9" ht="20.100000000000001" customHeight="1" x14ac:dyDescent="0.25">
      <c r="B133" s="261">
        <v>32</v>
      </c>
      <c r="C133" s="262"/>
      <c r="D133" s="263"/>
      <c r="E133" s="124" t="s">
        <v>12</v>
      </c>
      <c r="F133" s="129"/>
      <c r="G133" s="127">
        <v>3650</v>
      </c>
      <c r="H133" s="130">
        <f>+H134+H135+H136+H137</f>
        <v>2611.39</v>
      </c>
      <c r="I133" s="189">
        <f t="shared" si="1"/>
        <v>0.71544931506849307</v>
      </c>
    </row>
    <row r="134" spans="2:9" ht="20.100000000000001" customHeight="1" x14ac:dyDescent="0.25">
      <c r="B134" s="149"/>
      <c r="C134" s="150"/>
      <c r="D134" s="281">
        <v>3211</v>
      </c>
      <c r="E134" s="145" t="s">
        <v>24</v>
      </c>
      <c r="F134" s="151"/>
      <c r="G134" s="87"/>
      <c r="H134" s="146">
        <v>1412</v>
      </c>
      <c r="I134" s="189"/>
    </row>
    <row r="135" spans="2:9" ht="20.100000000000001" customHeight="1" x14ac:dyDescent="0.25">
      <c r="B135" s="149"/>
      <c r="C135" s="150"/>
      <c r="D135" s="281">
        <v>3221</v>
      </c>
      <c r="E135" s="145" t="s">
        <v>195</v>
      </c>
      <c r="F135" s="151"/>
      <c r="G135" s="87"/>
      <c r="H135" s="146">
        <v>787.6</v>
      </c>
      <c r="I135" s="189"/>
    </row>
    <row r="136" spans="2:9" ht="20.100000000000001" customHeight="1" x14ac:dyDescent="0.25">
      <c r="B136" s="149"/>
      <c r="C136" s="150"/>
      <c r="D136" s="281">
        <v>3222</v>
      </c>
      <c r="E136" s="145" t="s">
        <v>197</v>
      </c>
      <c r="F136" s="151"/>
      <c r="G136" s="87"/>
      <c r="H136" s="146">
        <v>152</v>
      </c>
      <c r="I136" s="189"/>
    </row>
    <row r="137" spans="2:9" ht="20.100000000000001" customHeight="1" x14ac:dyDescent="0.25">
      <c r="B137" s="149"/>
      <c r="C137" s="150"/>
      <c r="D137" s="281" t="s">
        <v>217</v>
      </c>
      <c r="E137" s="145" t="s">
        <v>112</v>
      </c>
      <c r="F137" s="151"/>
      <c r="G137" s="87"/>
      <c r="H137" s="146">
        <v>259.79000000000002</v>
      </c>
      <c r="I137" s="189"/>
    </row>
    <row r="138" spans="2:9" ht="20.100000000000001" customHeight="1" x14ac:dyDescent="0.25">
      <c r="B138" s="149"/>
      <c r="C138" s="150"/>
      <c r="D138" s="284"/>
      <c r="E138" s="145"/>
      <c r="F138" s="151"/>
      <c r="G138" s="87"/>
      <c r="H138" s="146"/>
      <c r="I138" s="189"/>
    </row>
    <row r="139" spans="2:9" x14ac:dyDescent="0.25">
      <c r="B139" s="254" t="s">
        <v>178</v>
      </c>
      <c r="C139" s="255"/>
      <c r="D139" s="256"/>
      <c r="E139" s="161" t="s">
        <v>179</v>
      </c>
      <c r="F139" s="135"/>
      <c r="G139" s="164"/>
      <c r="H139" s="136"/>
      <c r="I139" s="189"/>
    </row>
    <row r="140" spans="2:9" x14ac:dyDescent="0.25">
      <c r="B140" s="254">
        <v>3</v>
      </c>
      <c r="C140" s="255"/>
      <c r="D140" s="256"/>
      <c r="E140" s="137" t="s">
        <v>3</v>
      </c>
      <c r="F140" s="142"/>
      <c r="G140" s="139">
        <f>+G141</f>
        <v>4000</v>
      </c>
      <c r="H140" s="143">
        <f>+H141</f>
        <v>3930.52</v>
      </c>
      <c r="I140" s="189">
        <f t="shared" si="1"/>
        <v>0.98263</v>
      </c>
    </row>
    <row r="141" spans="2:9" ht="20.100000000000001" customHeight="1" x14ac:dyDescent="0.25">
      <c r="B141" s="261">
        <v>32</v>
      </c>
      <c r="C141" s="262"/>
      <c r="D141" s="263"/>
      <c r="E141" s="124" t="s">
        <v>12</v>
      </c>
      <c r="F141" s="129"/>
      <c r="G141" s="127">
        <v>4000</v>
      </c>
      <c r="H141" s="130">
        <f>+H142+H143+H144+H145+H146</f>
        <v>3930.52</v>
      </c>
      <c r="I141" s="189">
        <f t="shared" si="1"/>
        <v>0.98263</v>
      </c>
    </row>
    <row r="142" spans="2:9" ht="20.100000000000001" customHeight="1" x14ac:dyDescent="0.25">
      <c r="B142" s="149"/>
      <c r="C142" s="150"/>
      <c r="D142" s="281">
        <v>3221</v>
      </c>
      <c r="E142" s="145" t="s">
        <v>195</v>
      </c>
      <c r="F142" s="151"/>
      <c r="G142" s="87"/>
      <c r="H142" s="146">
        <v>2169.36</v>
      </c>
      <c r="I142" s="189"/>
    </row>
    <row r="143" spans="2:9" ht="20.100000000000001" customHeight="1" x14ac:dyDescent="0.25">
      <c r="B143" s="149"/>
      <c r="C143" s="150"/>
      <c r="D143" s="281">
        <v>3225</v>
      </c>
      <c r="E143" s="145" t="s">
        <v>105</v>
      </c>
      <c r="F143" s="151"/>
      <c r="G143" s="87"/>
      <c r="H143" s="146">
        <v>900</v>
      </c>
      <c r="I143" s="189"/>
    </row>
    <row r="144" spans="2:9" ht="20.100000000000001" customHeight="1" x14ac:dyDescent="0.25">
      <c r="B144" s="149"/>
      <c r="C144" s="150"/>
      <c r="D144" s="281">
        <v>3231</v>
      </c>
      <c r="E144" s="145" t="s">
        <v>107</v>
      </c>
      <c r="F144" s="151"/>
      <c r="G144" s="87"/>
      <c r="H144" s="146">
        <v>80</v>
      </c>
      <c r="I144" s="189"/>
    </row>
    <row r="145" spans="2:9" ht="20.100000000000001" customHeight="1" x14ac:dyDescent="0.25">
      <c r="B145" s="149"/>
      <c r="C145" s="150"/>
      <c r="D145" s="281">
        <v>3232</v>
      </c>
      <c r="E145" s="145" t="s">
        <v>108</v>
      </c>
      <c r="F145" s="151"/>
      <c r="G145" s="87"/>
      <c r="H145" s="146">
        <v>568.75</v>
      </c>
      <c r="I145" s="189"/>
    </row>
    <row r="146" spans="2:9" ht="20.100000000000001" customHeight="1" x14ac:dyDescent="0.25">
      <c r="B146" s="149"/>
      <c r="C146" s="150"/>
      <c r="D146" s="281">
        <v>3299</v>
      </c>
      <c r="E146" s="145" t="s">
        <v>119</v>
      </c>
      <c r="F146" s="151"/>
      <c r="G146" s="87"/>
      <c r="H146" s="144">
        <v>212.41</v>
      </c>
      <c r="I146" s="189"/>
    </row>
    <row r="147" spans="2:9" ht="35.1" customHeight="1" x14ac:dyDescent="0.25">
      <c r="B147" s="264" t="s">
        <v>181</v>
      </c>
      <c r="C147" s="265"/>
      <c r="D147" s="266"/>
      <c r="E147" s="165" t="s">
        <v>180</v>
      </c>
      <c r="F147" s="166"/>
      <c r="G147" s="167">
        <f>+G149</f>
        <v>10500</v>
      </c>
      <c r="H147" s="167">
        <f>+H149</f>
        <v>10208.83</v>
      </c>
      <c r="I147" s="189">
        <f t="shared" si="1"/>
        <v>0.97226952380952381</v>
      </c>
    </row>
    <row r="148" spans="2:9" x14ac:dyDescent="0.25">
      <c r="B148" s="277" t="s">
        <v>164</v>
      </c>
      <c r="C148" s="278"/>
      <c r="D148" s="279"/>
      <c r="E148" s="122" t="s">
        <v>165</v>
      </c>
      <c r="F148" s="120"/>
      <c r="G148" s="123"/>
      <c r="H148" s="174"/>
      <c r="I148" s="189"/>
    </row>
    <row r="149" spans="2:9" x14ac:dyDescent="0.25">
      <c r="B149" s="254">
        <v>4</v>
      </c>
      <c r="C149" s="255"/>
      <c r="D149" s="256"/>
      <c r="E149" s="137" t="s">
        <v>5</v>
      </c>
      <c r="F149" s="142"/>
      <c r="G149" s="139">
        <f>+G150</f>
        <v>10500</v>
      </c>
      <c r="H149" s="171">
        <f>+H150</f>
        <v>10208.83</v>
      </c>
      <c r="I149" s="189">
        <f t="shared" si="1"/>
        <v>0.97226952380952381</v>
      </c>
    </row>
    <row r="150" spans="2:9" ht="20.100000000000001" customHeight="1" x14ac:dyDescent="0.25">
      <c r="B150" s="261">
        <v>42</v>
      </c>
      <c r="C150" s="262"/>
      <c r="D150" s="263"/>
      <c r="E150" s="124" t="s">
        <v>123</v>
      </c>
      <c r="F150" s="129"/>
      <c r="G150" s="127">
        <v>10500</v>
      </c>
      <c r="H150" s="172">
        <f>+H151</f>
        <v>10208.83</v>
      </c>
      <c r="I150" s="189">
        <f t="shared" si="1"/>
        <v>0.97226952380952381</v>
      </c>
    </row>
    <row r="151" spans="2:9" ht="20.100000000000001" customHeight="1" x14ac:dyDescent="0.25">
      <c r="B151" s="149"/>
      <c r="C151" s="150"/>
      <c r="D151" s="281">
        <v>4241</v>
      </c>
      <c r="E151" s="145" t="s">
        <v>126</v>
      </c>
      <c r="F151" s="151"/>
      <c r="G151" s="87"/>
      <c r="H151" s="144">
        <v>10208.83</v>
      </c>
      <c r="I151" s="189"/>
    </row>
    <row r="152" spans="2:9" ht="35.1" customHeight="1" x14ac:dyDescent="0.25">
      <c r="B152" s="264" t="s">
        <v>183</v>
      </c>
      <c r="C152" s="265"/>
      <c r="D152" s="266"/>
      <c r="E152" s="165" t="s">
        <v>182</v>
      </c>
      <c r="F152" s="166"/>
      <c r="G152" s="167">
        <f>+G154+G157</f>
        <v>6000</v>
      </c>
      <c r="H152" s="168">
        <f>+H154+H157</f>
        <v>5855.21</v>
      </c>
      <c r="I152" s="189">
        <f t="shared" si="1"/>
        <v>0.97586833333333334</v>
      </c>
    </row>
    <row r="153" spans="2:9" x14ac:dyDescent="0.25">
      <c r="B153" s="277" t="s">
        <v>159</v>
      </c>
      <c r="C153" s="278"/>
      <c r="D153" s="279"/>
      <c r="E153" s="162" t="s">
        <v>146</v>
      </c>
      <c r="F153" s="120"/>
      <c r="G153" s="123"/>
      <c r="H153" s="121"/>
      <c r="I153" s="189"/>
    </row>
    <row r="154" spans="2:9" x14ac:dyDescent="0.25">
      <c r="B154" s="254">
        <v>3</v>
      </c>
      <c r="C154" s="255"/>
      <c r="D154" s="256"/>
      <c r="E154" s="137" t="s">
        <v>3</v>
      </c>
      <c r="F154" s="142"/>
      <c r="G154" s="139">
        <f>+G155</f>
        <v>5000</v>
      </c>
      <c r="H154" s="143">
        <f>+H155</f>
        <v>4996.0600000000004</v>
      </c>
      <c r="I154" s="189">
        <f t="shared" si="1"/>
        <v>0.9992120000000001</v>
      </c>
    </row>
    <row r="155" spans="2:9" ht="28.5" customHeight="1" x14ac:dyDescent="0.25">
      <c r="B155" s="261">
        <v>37</v>
      </c>
      <c r="C155" s="262"/>
      <c r="D155" s="263"/>
      <c r="E155" s="124" t="s">
        <v>184</v>
      </c>
      <c r="F155" s="129"/>
      <c r="G155" s="127">
        <v>5000</v>
      </c>
      <c r="H155" s="130">
        <v>4996.0600000000004</v>
      </c>
      <c r="I155" s="189">
        <f t="shared" si="1"/>
        <v>0.9992120000000001</v>
      </c>
    </row>
    <row r="156" spans="2:9" x14ac:dyDescent="0.25">
      <c r="B156" s="277" t="s">
        <v>164</v>
      </c>
      <c r="C156" s="278"/>
      <c r="D156" s="279"/>
      <c r="E156" s="122" t="s">
        <v>165</v>
      </c>
      <c r="F156" s="120"/>
      <c r="G156" s="123"/>
      <c r="H156" s="121"/>
      <c r="I156" s="189"/>
    </row>
    <row r="157" spans="2:9" x14ac:dyDescent="0.25">
      <c r="B157" s="254">
        <v>3</v>
      </c>
      <c r="C157" s="255"/>
      <c r="D157" s="256"/>
      <c r="E157" s="137" t="s">
        <v>3</v>
      </c>
      <c r="F157" s="142"/>
      <c r="G157" s="139">
        <f>+G158</f>
        <v>1000</v>
      </c>
      <c r="H157" s="143">
        <f>+H158</f>
        <v>859.15</v>
      </c>
      <c r="I157" s="189">
        <f t="shared" si="1"/>
        <v>0.85914999999999997</v>
      </c>
    </row>
    <row r="158" spans="2:9" ht="25.5" customHeight="1" x14ac:dyDescent="0.25">
      <c r="B158" s="261">
        <v>37</v>
      </c>
      <c r="C158" s="262"/>
      <c r="D158" s="263"/>
      <c r="E158" s="124" t="s">
        <v>184</v>
      </c>
      <c r="F158" s="129"/>
      <c r="G158" s="127">
        <v>1000</v>
      </c>
      <c r="H158" s="130">
        <v>859.15</v>
      </c>
      <c r="I158" s="189">
        <f t="shared" si="1"/>
        <v>0.85914999999999997</v>
      </c>
    </row>
    <row r="159" spans="2:9" ht="35.1" customHeight="1" x14ac:dyDescent="0.25">
      <c r="B159" s="264" t="s">
        <v>186</v>
      </c>
      <c r="C159" s="265"/>
      <c r="D159" s="266"/>
      <c r="E159" s="165" t="s">
        <v>185</v>
      </c>
      <c r="F159" s="166"/>
      <c r="G159" s="167">
        <f>+G167+G161+G171+G177+G181</f>
        <v>33187.1</v>
      </c>
      <c r="H159" s="167">
        <f>+H167+H161+H171+H177+H181</f>
        <v>24000.07</v>
      </c>
      <c r="I159" s="189">
        <f t="shared" si="1"/>
        <v>0.72317466726529289</v>
      </c>
    </row>
    <row r="160" spans="2:9" x14ac:dyDescent="0.25">
      <c r="B160" s="277" t="s">
        <v>159</v>
      </c>
      <c r="C160" s="278"/>
      <c r="D160" s="279"/>
      <c r="E160" s="162" t="s">
        <v>146</v>
      </c>
      <c r="F160" s="120"/>
      <c r="G160" s="123"/>
      <c r="H160" s="121"/>
      <c r="I160" s="189"/>
    </row>
    <row r="161" spans="2:9" x14ac:dyDescent="0.25">
      <c r="B161" s="254">
        <v>4</v>
      </c>
      <c r="C161" s="255"/>
      <c r="D161" s="256"/>
      <c r="E161" s="137" t="s">
        <v>5</v>
      </c>
      <c r="F161" s="142"/>
      <c r="G161" s="139">
        <f>+G162</f>
        <v>12368.07</v>
      </c>
      <c r="H161" s="143">
        <f>+H162</f>
        <v>12363.2</v>
      </c>
      <c r="I161" s="189">
        <f t="shared" ref="I161:I189" si="2">+H161/G161</f>
        <v>0.99960624414318489</v>
      </c>
    </row>
    <row r="162" spans="2:9" ht="20.100000000000001" customHeight="1" x14ac:dyDescent="0.25">
      <c r="B162" s="261">
        <v>42</v>
      </c>
      <c r="C162" s="262"/>
      <c r="D162" s="263"/>
      <c r="E162" s="124" t="s">
        <v>123</v>
      </c>
      <c r="F162" s="129"/>
      <c r="G162" s="127">
        <v>12368.07</v>
      </c>
      <c r="H162" s="130">
        <f>SUM(H163:H165)</f>
        <v>12363.2</v>
      </c>
      <c r="I162" s="189">
        <f t="shared" si="2"/>
        <v>0.99960624414318489</v>
      </c>
    </row>
    <row r="163" spans="2:9" s="114" customFormat="1" ht="20.100000000000001" customHeight="1" x14ac:dyDescent="0.25">
      <c r="B163" s="149"/>
      <c r="C163" s="150"/>
      <c r="D163" s="281" t="s">
        <v>220</v>
      </c>
      <c r="E163" s="145" t="s">
        <v>222</v>
      </c>
      <c r="F163" s="151"/>
      <c r="G163" s="87"/>
      <c r="H163" s="146">
        <v>12098.2</v>
      </c>
      <c r="I163" s="189"/>
    </row>
    <row r="164" spans="2:9" s="114" customFormat="1" ht="20.100000000000001" customHeight="1" x14ac:dyDescent="0.25">
      <c r="B164" s="149"/>
      <c r="C164" s="150"/>
      <c r="D164" s="284" t="s">
        <v>221</v>
      </c>
      <c r="E164" s="145" t="s">
        <v>223</v>
      </c>
      <c r="F164" s="151"/>
      <c r="G164" s="87"/>
      <c r="H164" s="146"/>
      <c r="I164" s="189"/>
    </row>
    <row r="165" spans="2:9" s="114" customFormat="1" ht="20.100000000000001" customHeight="1" x14ac:dyDescent="0.25">
      <c r="B165" s="149"/>
      <c r="C165" s="150"/>
      <c r="D165" s="281">
        <v>4241</v>
      </c>
      <c r="E165" s="145" t="s">
        <v>126</v>
      </c>
      <c r="F165" s="151"/>
      <c r="G165" s="87"/>
      <c r="H165" s="144">
        <v>265</v>
      </c>
      <c r="I165" s="189"/>
    </row>
    <row r="166" spans="2:9" x14ac:dyDescent="0.25">
      <c r="B166" s="254" t="s">
        <v>164</v>
      </c>
      <c r="C166" s="255"/>
      <c r="D166" s="256"/>
      <c r="E166" s="176" t="s">
        <v>165</v>
      </c>
      <c r="F166" s="135"/>
      <c r="G166" s="164"/>
      <c r="H166" s="136"/>
      <c r="I166" s="189"/>
    </row>
    <row r="167" spans="2:9" x14ac:dyDescent="0.25">
      <c r="B167" s="254">
        <v>4</v>
      </c>
      <c r="C167" s="255"/>
      <c r="D167" s="256"/>
      <c r="E167" s="137" t="s">
        <v>5</v>
      </c>
      <c r="F167" s="142"/>
      <c r="G167" s="139">
        <v>1000</v>
      </c>
      <c r="H167" s="143">
        <f>+H168</f>
        <v>471.8</v>
      </c>
      <c r="I167" s="189">
        <f t="shared" si="2"/>
        <v>0.4718</v>
      </c>
    </row>
    <row r="168" spans="2:9" ht="20.100000000000001" customHeight="1" x14ac:dyDescent="0.25">
      <c r="B168" s="261">
        <v>42</v>
      </c>
      <c r="C168" s="262"/>
      <c r="D168" s="263"/>
      <c r="E168" s="124" t="s">
        <v>123</v>
      </c>
      <c r="F168" s="129"/>
      <c r="G168" s="127">
        <v>500</v>
      </c>
      <c r="H168" s="130">
        <f>+H169</f>
        <v>471.8</v>
      </c>
      <c r="I168" s="189">
        <f t="shared" si="2"/>
        <v>0.94359999999999999</v>
      </c>
    </row>
    <row r="169" spans="2:9" ht="20.100000000000001" customHeight="1" x14ac:dyDescent="0.25">
      <c r="B169" s="149"/>
      <c r="C169" s="150"/>
      <c r="D169" s="281">
        <v>4241</v>
      </c>
      <c r="E169" s="145" t="s">
        <v>126</v>
      </c>
      <c r="F169" s="151"/>
      <c r="G169" s="87"/>
      <c r="H169" s="144">
        <v>471.8</v>
      </c>
      <c r="I169" s="189"/>
    </row>
    <row r="170" spans="2:9" x14ac:dyDescent="0.25">
      <c r="B170" s="254" t="s">
        <v>174</v>
      </c>
      <c r="C170" s="255"/>
      <c r="D170" s="256"/>
      <c r="E170" s="161" t="s">
        <v>175</v>
      </c>
      <c r="F170" s="135"/>
      <c r="G170" s="164"/>
      <c r="H170" s="136"/>
      <c r="I170" s="189"/>
    </row>
    <row r="171" spans="2:9" x14ac:dyDescent="0.25">
      <c r="B171" s="254">
        <v>4</v>
      </c>
      <c r="C171" s="255"/>
      <c r="D171" s="256"/>
      <c r="E171" s="137" t="s">
        <v>5</v>
      </c>
      <c r="F171" s="142"/>
      <c r="G171" s="139">
        <f>+G172</f>
        <v>4000</v>
      </c>
      <c r="H171" s="143">
        <f>+H172</f>
        <v>2632.99</v>
      </c>
      <c r="I171" s="189">
        <f t="shared" si="2"/>
        <v>0.65824749999999999</v>
      </c>
    </row>
    <row r="172" spans="2:9" ht="20.100000000000001" customHeight="1" x14ac:dyDescent="0.25">
      <c r="B172" s="261">
        <v>42</v>
      </c>
      <c r="C172" s="262"/>
      <c r="D172" s="263"/>
      <c r="E172" s="124" t="s">
        <v>123</v>
      </c>
      <c r="F172" s="129"/>
      <c r="G172" s="127">
        <v>4000</v>
      </c>
      <c r="H172" s="130">
        <f>SUM(H173:H175)</f>
        <v>2632.99</v>
      </c>
      <c r="I172" s="189">
        <f t="shared" si="2"/>
        <v>0.65824749999999999</v>
      </c>
    </row>
    <row r="173" spans="2:9" ht="20.100000000000001" customHeight="1" x14ac:dyDescent="0.25">
      <c r="B173" s="159"/>
      <c r="C173" s="159"/>
      <c r="D173" s="281" t="s">
        <v>220</v>
      </c>
      <c r="E173" s="145" t="s">
        <v>222</v>
      </c>
      <c r="F173" s="151"/>
      <c r="G173" s="87"/>
      <c r="H173" s="146"/>
      <c r="I173" s="189"/>
    </row>
    <row r="174" spans="2:9" ht="20.100000000000001" customHeight="1" x14ac:dyDescent="0.25">
      <c r="B174" s="159"/>
      <c r="C174" s="159"/>
      <c r="D174" s="281" t="s">
        <v>224</v>
      </c>
      <c r="E174" s="145" t="s">
        <v>225</v>
      </c>
      <c r="F174" s="151"/>
      <c r="G174" s="87"/>
      <c r="H174" s="146"/>
      <c r="I174" s="189"/>
    </row>
    <row r="175" spans="2:9" ht="20.100000000000001" customHeight="1" x14ac:dyDescent="0.25">
      <c r="B175" s="159"/>
      <c r="C175" s="159"/>
      <c r="D175" s="281">
        <v>4241</v>
      </c>
      <c r="E175" s="145" t="s">
        <v>126</v>
      </c>
      <c r="F175" s="151"/>
      <c r="G175" s="87"/>
      <c r="H175" s="146">
        <v>2632.99</v>
      </c>
      <c r="I175" s="189"/>
    </row>
    <row r="176" spans="2:9" x14ac:dyDescent="0.25">
      <c r="B176" s="254" t="s">
        <v>176</v>
      </c>
      <c r="C176" s="255"/>
      <c r="D176" s="256"/>
      <c r="E176" s="176" t="s">
        <v>177</v>
      </c>
      <c r="F176" s="135"/>
      <c r="G176" s="164"/>
      <c r="H176" s="136"/>
      <c r="I176" s="189"/>
    </row>
    <row r="177" spans="2:9" x14ac:dyDescent="0.25">
      <c r="B177" s="254">
        <v>4</v>
      </c>
      <c r="C177" s="255"/>
      <c r="D177" s="256"/>
      <c r="E177" s="137" t="s">
        <v>5</v>
      </c>
      <c r="F177" s="142"/>
      <c r="G177" s="139">
        <f>+G178</f>
        <v>600</v>
      </c>
      <c r="H177" s="143">
        <f>+H178</f>
        <v>299.55</v>
      </c>
      <c r="I177" s="189">
        <f t="shared" si="2"/>
        <v>0.49925000000000003</v>
      </c>
    </row>
    <row r="178" spans="2:9" ht="20.100000000000001" customHeight="1" x14ac:dyDescent="0.25">
      <c r="B178" s="261">
        <v>42</v>
      </c>
      <c r="C178" s="262"/>
      <c r="D178" s="263"/>
      <c r="E178" s="124" t="s">
        <v>123</v>
      </c>
      <c r="F178" s="129"/>
      <c r="G178" s="127">
        <v>600</v>
      </c>
      <c r="H178" s="130">
        <f>+H179</f>
        <v>299.55</v>
      </c>
      <c r="I178" s="189">
        <f t="shared" si="2"/>
        <v>0.49925000000000003</v>
      </c>
    </row>
    <row r="179" spans="2:9" ht="20.100000000000001" customHeight="1" x14ac:dyDescent="0.25">
      <c r="B179" s="159"/>
      <c r="C179" s="159"/>
      <c r="D179" s="281">
        <v>4241</v>
      </c>
      <c r="E179" s="145" t="s">
        <v>126</v>
      </c>
      <c r="F179" s="151"/>
      <c r="G179" s="87"/>
      <c r="H179" s="146">
        <v>299.55</v>
      </c>
      <c r="I179" s="189"/>
    </row>
    <row r="180" spans="2:9" x14ac:dyDescent="0.25">
      <c r="B180" s="254" t="s">
        <v>178</v>
      </c>
      <c r="C180" s="255"/>
      <c r="D180" s="256"/>
      <c r="E180" s="161" t="s">
        <v>179</v>
      </c>
      <c r="F180" s="135"/>
      <c r="G180" s="164"/>
      <c r="H180" s="136"/>
      <c r="I180" s="189"/>
    </row>
    <row r="181" spans="2:9" x14ac:dyDescent="0.25">
      <c r="B181" s="254">
        <v>4</v>
      </c>
      <c r="C181" s="255"/>
      <c r="D181" s="256"/>
      <c r="E181" s="137" t="s">
        <v>5</v>
      </c>
      <c r="F181" s="142"/>
      <c r="G181" s="139">
        <f>+G182</f>
        <v>15219.03</v>
      </c>
      <c r="H181" s="143">
        <f>+H182</f>
        <v>8232.5300000000007</v>
      </c>
      <c r="I181" s="189">
        <f t="shared" si="2"/>
        <v>0.5409365774297048</v>
      </c>
    </row>
    <row r="182" spans="2:9" ht="20.100000000000001" customHeight="1" x14ac:dyDescent="0.25">
      <c r="B182" s="261">
        <v>42</v>
      </c>
      <c r="C182" s="262"/>
      <c r="D182" s="263"/>
      <c r="E182" s="124" t="s">
        <v>123</v>
      </c>
      <c r="F182" s="129"/>
      <c r="G182" s="127">
        <v>15219.03</v>
      </c>
      <c r="H182" s="130">
        <f>+H183+H184+H185</f>
        <v>8232.5300000000007</v>
      </c>
      <c r="I182" s="189">
        <f t="shared" si="2"/>
        <v>0.5409365774297048</v>
      </c>
    </row>
    <row r="183" spans="2:9" ht="20.100000000000001" customHeight="1" x14ac:dyDescent="0.25">
      <c r="B183" s="159"/>
      <c r="C183" s="159"/>
      <c r="D183" s="281" t="s">
        <v>220</v>
      </c>
      <c r="E183" s="145" t="s">
        <v>222</v>
      </c>
      <c r="F183" s="151"/>
      <c r="G183" s="87"/>
      <c r="H183" s="146">
        <v>6081.75</v>
      </c>
      <c r="I183" s="189"/>
    </row>
    <row r="184" spans="2:9" ht="20.100000000000001" customHeight="1" x14ac:dyDescent="0.25">
      <c r="B184" s="149"/>
      <c r="C184" s="150"/>
      <c r="D184" s="284" t="s">
        <v>240</v>
      </c>
      <c r="E184" s="145" t="s">
        <v>125</v>
      </c>
      <c r="F184" s="151"/>
      <c r="G184" s="87"/>
      <c r="H184" s="146">
        <v>2125</v>
      </c>
      <c r="I184" s="189"/>
    </row>
    <row r="185" spans="2:9" ht="20.100000000000001" customHeight="1" x14ac:dyDescent="0.25">
      <c r="B185" s="149"/>
      <c r="C185" s="150"/>
      <c r="D185" s="281">
        <v>4241</v>
      </c>
      <c r="E185" s="145" t="s">
        <v>126</v>
      </c>
      <c r="F185" s="151"/>
      <c r="G185" s="87"/>
      <c r="H185" s="146">
        <v>25.78</v>
      </c>
      <c r="I185" s="189"/>
    </row>
    <row r="186" spans="2:9" ht="35.1" customHeight="1" x14ac:dyDescent="0.25">
      <c r="B186" s="264" t="s">
        <v>188</v>
      </c>
      <c r="C186" s="265"/>
      <c r="D186" s="266"/>
      <c r="E186" s="165" t="s">
        <v>187</v>
      </c>
      <c r="F186" s="166"/>
      <c r="G186" s="167">
        <f>+G188</f>
        <v>21230</v>
      </c>
      <c r="H186" s="167">
        <f>+H188</f>
        <v>19312.659999999996</v>
      </c>
      <c r="I186" s="189">
        <f t="shared" si="2"/>
        <v>0.9096872350447478</v>
      </c>
    </row>
    <row r="187" spans="2:9" x14ac:dyDescent="0.25">
      <c r="B187" s="254" t="s">
        <v>159</v>
      </c>
      <c r="C187" s="255"/>
      <c r="D187" s="256"/>
      <c r="E187" s="161" t="s">
        <v>146</v>
      </c>
      <c r="F187" s="120"/>
      <c r="G187" s="123"/>
      <c r="H187" s="121"/>
      <c r="I187" s="189"/>
    </row>
    <row r="188" spans="2:9" x14ac:dyDescent="0.25">
      <c r="B188" s="254">
        <v>3</v>
      </c>
      <c r="C188" s="255"/>
      <c r="D188" s="256"/>
      <c r="E188" s="137" t="s">
        <v>3</v>
      </c>
      <c r="F188" s="142"/>
      <c r="G188" s="139">
        <f>+G189</f>
        <v>21230</v>
      </c>
      <c r="H188" s="143">
        <f>+H189</f>
        <v>19312.659999999996</v>
      </c>
      <c r="I188" s="189">
        <f t="shared" si="2"/>
        <v>0.9096872350447478</v>
      </c>
    </row>
    <row r="189" spans="2:9" ht="20.100000000000001" customHeight="1" x14ac:dyDescent="0.25">
      <c r="B189" s="261">
        <v>32</v>
      </c>
      <c r="C189" s="262"/>
      <c r="D189" s="263"/>
      <c r="E189" s="124" t="s">
        <v>12</v>
      </c>
      <c r="F189" s="129"/>
      <c r="G189" s="127">
        <v>21230</v>
      </c>
      <c r="H189" s="130">
        <f>SUM(H190:H200)</f>
        <v>19312.659999999996</v>
      </c>
      <c r="I189" s="189">
        <f t="shared" si="2"/>
        <v>0.9096872350447478</v>
      </c>
    </row>
    <row r="190" spans="2:9" ht="20.100000000000001" customHeight="1" x14ac:dyDescent="0.25">
      <c r="B190" s="149"/>
      <c r="C190" s="150"/>
      <c r="D190" s="281">
        <v>3221</v>
      </c>
      <c r="E190" s="145" t="s">
        <v>195</v>
      </c>
      <c r="F190" s="151"/>
      <c r="G190" s="87"/>
      <c r="H190" s="146">
        <v>2430.6</v>
      </c>
      <c r="I190" s="189"/>
    </row>
    <row r="191" spans="2:9" ht="20.100000000000001" customHeight="1" x14ac:dyDescent="0.25">
      <c r="B191" s="149"/>
      <c r="C191" s="150"/>
      <c r="D191" s="281">
        <v>3223</v>
      </c>
      <c r="E191" s="145" t="s">
        <v>103</v>
      </c>
      <c r="F191" s="151"/>
      <c r="G191" s="87"/>
      <c r="H191" s="146">
        <v>3911.05</v>
      </c>
      <c r="I191" s="189"/>
    </row>
    <row r="192" spans="2:9" ht="20.100000000000001" customHeight="1" x14ac:dyDescent="0.25">
      <c r="B192" s="149"/>
      <c r="C192" s="150"/>
      <c r="D192" s="281">
        <v>3225</v>
      </c>
      <c r="E192" s="145" t="s">
        <v>105</v>
      </c>
      <c r="F192" s="151"/>
      <c r="G192" s="87"/>
      <c r="H192" s="146">
        <v>0</v>
      </c>
      <c r="I192" s="189"/>
    </row>
    <row r="193" spans="2:9" ht="20.100000000000001" customHeight="1" x14ac:dyDescent="0.25">
      <c r="B193" s="149"/>
      <c r="C193" s="150"/>
      <c r="D193" s="281">
        <v>3232</v>
      </c>
      <c r="E193" s="145" t="s">
        <v>108</v>
      </c>
      <c r="F193" s="151"/>
      <c r="G193" s="87"/>
      <c r="H193" s="146">
        <v>457.08</v>
      </c>
      <c r="I193" s="189"/>
    </row>
    <row r="194" spans="2:9" ht="20.100000000000001" customHeight="1" x14ac:dyDescent="0.25">
      <c r="B194" s="149"/>
      <c r="C194" s="150"/>
      <c r="D194" s="281" t="s">
        <v>218</v>
      </c>
      <c r="E194" s="145" t="s">
        <v>219</v>
      </c>
      <c r="F194" s="151"/>
      <c r="G194" s="87"/>
      <c r="H194" s="146">
        <v>0</v>
      </c>
      <c r="I194" s="189"/>
    </row>
    <row r="195" spans="2:9" ht="20.100000000000001" customHeight="1" x14ac:dyDescent="0.25">
      <c r="B195" s="149"/>
      <c r="C195" s="150"/>
      <c r="D195" s="281">
        <v>3234</v>
      </c>
      <c r="E195" s="145" t="s">
        <v>109</v>
      </c>
      <c r="F195" s="151"/>
      <c r="G195" s="87"/>
      <c r="H195" s="146">
        <v>3516.52</v>
      </c>
      <c r="I195" s="189"/>
    </row>
    <row r="196" spans="2:9" ht="20.100000000000001" customHeight="1" x14ac:dyDescent="0.25">
      <c r="B196" s="149"/>
      <c r="C196" s="150"/>
      <c r="D196" s="281">
        <v>3235</v>
      </c>
      <c r="E196" s="145" t="s">
        <v>110</v>
      </c>
      <c r="F196" s="151"/>
      <c r="G196" s="87"/>
      <c r="H196" s="146">
        <v>6417.12</v>
      </c>
      <c r="I196" s="189"/>
    </row>
    <row r="197" spans="2:9" ht="20.100000000000001" customHeight="1" x14ac:dyDescent="0.25">
      <c r="B197" s="149"/>
      <c r="C197" s="150"/>
      <c r="D197" s="281" t="s">
        <v>217</v>
      </c>
      <c r="E197" s="145" t="s">
        <v>112</v>
      </c>
      <c r="F197" s="151"/>
      <c r="G197" s="87"/>
      <c r="H197" s="146">
        <v>669.87</v>
      </c>
      <c r="I197" s="189"/>
    </row>
    <row r="198" spans="2:9" ht="20.100000000000001" customHeight="1" x14ac:dyDescent="0.25">
      <c r="B198" s="149"/>
      <c r="C198" s="150"/>
      <c r="D198" s="281">
        <v>3238</v>
      </c>
      <c r="E198" s="145" t="s">
        <v>113</v>
      </c>
      <c r="F198" s="151"/>
      <c r="G198" s="87"/>
      <c r="H198" s="146">
        <v>175</v>
      </c>
      <c r="I198" s="189"/>
    </row>
    <row r="199" spans="2:9" ht="20.100000000000001" customHeight="1" x14ac:dyDescent="0.25">
      <c r="B199" s="149"/>
      <c r="C199" s="150"/>
      <c r="D199" s="281">
        <v>3239</v>
      </c>
      <c r="E199" s="145" t="s">
        <v>114</v>
      </c>
      <c r="F199" s="151"/>
      <c r="G199" s="87"/>
      <c r="H199" s="146">
        <v>190.5</v>
      </c>
      <c r="I199" s="189"/>
    </row>
    <row r="200" spans="2:9" ht="20.100000000000001" customHeight="1" x14ac:dyDescent="0.25">
      <c r="B200" s="149"/>
      <c r="C200" s="150"/>
      <c r="D200" s="281">
        <v>3292</v>
      </c>
      <c r="E200" s="145" t="s">
        <v>116</v>
      </c>
      <c r="F200" s="151"/>
      <c r="G200" s="87"/>
      <c r="H200" s="146">
        <v>1544.92</v>
      </c>
      <c r="I200" s="189"/>
    </row>
    <row r="201" spans="2:9" ht="35.1" customHeight="1" x14ac:dyDescent="0.25">
      <c r="B201" s="264" t="s">
        <v>190</v>
      </c>
      <c r="C201" s="265"/>
      <c r="D201" s="266"/>
      <c r="E201" s="165" t="s">
        <v>189</v>
      </c>
      <c r="F201" s="166"/>
      <c r="G201" s="167">
        <f>+G203</f>
        <v>0</v>
      </c>
      <c r="H201" s="167">
        <f>+H203</f>
        <v>0</v>
      </c>
      <c r="I201" s="189"/>
    </row>
    <row r="202" spans="2:9" x14ac:dyDescent="0.25">
      <c r="B202" s="254" t="s">
        <v>191</v>
      </c>
      <c r="C202" s="255"/>
      <c r="D202" s="256"/>
      <c r="E202" s="161" t="s">
        <v>192</v>
      </c>
      <c r="F202" s="120"/>
      <c r="G202" s="123"/>
      <c r="H202" s="121"/>
      <c r="I202" s="189"/>
    </row>
    <row r="203" spans="2:9" x14ac:dyDescent="0.25">
      <c r="B203" s="254">
        <v>3</v>
      </c>
      <c r="C203" s="255"/>
      <c r="D203" s="256"/>
      <c r="E203" s="137" t="s">
        <v>3</v>
      </c>
      <c r="F203" s="142"/>
      <c r="G203" s="139">
        <f>+G204+G208</f>
        <v>0</v>
      </c>
      <c r="H203" s="143">
        <f>+H204</f>
        <v>0</v>
      </c>
      <c r="I203" s="189"/>
    </row>
    <row r="204" spans="2:9" ht="20.100000000000001" customHeight="1" x14ac:dyDescent="0.25">
      <c r="B204" s="261">
        <v>31</v>
      </c>
      <c r="C204" s="262"/>
      <c r="D204" s="263"/>
      <c r="E204" s="124" t="s">
        <v>4</v>
      </c>
      <c r="F204" s="129"/>
      <c r="G204" s="127">
        <v>0</v>
      </c>
      <c r="H204" s="130">
        <f>+H205+H207+H206</f>
        <v>0</v>
      </c>
      <c r="I204" s="189"/>
    </row>
    <row r="205" spans="2:9" ht="20.100000000000001" customHeight="1" x14ac:dyDescent="0.25">
      <c r="B205" s="149"/>
      <c r="C205" s="150"/>
      <c r="D205" s="283">
        <v>3111</v>
      </c>
      <c r="E205" s="145" t="s">
        <v>23</v>
      </c>
      <c r="F205" s="151"/>
      <c r="G205" s="87"/>
      <c r="H205" s="146"/>
      <c r="I205" s="189"/>
    </row>
    <row r="206" spans="2:9" ht="20.100000000000001" customHeight="1" x14ac:dyDescent="0.25">
      <c r="B206" s="149"/>
      <c r="C206" s="150"/>
      <c r="D206" s="283">
        <v>3121</v>
      </c>
      <c r="E206" s="160" t="s">
        <v>98</v>
      </c>
      <c r="F206" s="151"/>
      <c r="G206" s="87"/>
      <c r="H206" s="146"/>
      <c r="I206" s="189"/>
    </row>
    <row r="207" spans="2:9" ht="20.100000000000001" customHeight="1" x14ac:dyDescent="0.25">
      <c r="B207" s="149"/>
      <c r="C207" s="150"/>
      <c r="D207" s="283">
        <v>3132</v>
      </c>
      <c r="E207" s="145" t="s">
        <v>99</v>
      </c>
      <c r="F207" s="151"/>
      <c r="G207" s="87"/>
      <c r="H207" s="146"/>
      <c r="I207" s="189"/>
    </row>
    <row r="208" spans="2:9" ht="20.100000000000001" customHeight="1" x14ac:dyDescent="0.25">
      <c r="B208" s="261">
        <v>32</v>
      </c>
      <c r="C208" s="262"/>
      <c r="D208" s="263"/>
      <c r="E208" s="124" t="s">
        <v>12</v>
      </c>
      <c r="F208" s="129"/>
      <c r="G208" s="127">
        <v>0</v>
      </c>
      <c r="H208" s="130"/>
      <c r="I208" s="189"/>
    </row>
    <row r="209" spans="2:9" ht="35.1" customHeight="1" x14ac:dyDescent="0.25">
      <c r="B209" s="264" t="s">
        <v>207</v>
      </c>
      <c r="C209" s="265"/>
      <c r="D209" s="266"/>
      <c r="E209" s="209" t="s">
        <v>208</v>
      </c>
      <c r="F209" s="166"/>
      <c r="G209" s="167">
        <f>+G211</f>
        <v>41750</v>
      </c>
      <c r="H209" s="167">
        <f>+H211</f>
        <v>40680.759999999995</v>
      </c>
      <c r="I209" s="189">
        <f t="shared" ref="I209" si="3">+H209/G209</f>
        <v>0.97438946107784419</v>
      </c>
    </row>
    <row r="210" spans="2:9" ht="20.100000000000001" customHeight="1" x14ac:dyDescent="0.25">
      <c r="B210" s="254" t="s">
        <v>191</v>
      </c>
      <c r="C210" s="255"/>
      <c r="D210" s="256"/>
      <c r="E210" s="161" t="s">
        <v>192</v>
      </c>
      <c r="F210" s="120"/>
      <c r="G210" s="123"/>
      <c r="H210" s="121"/>
      <c r="I210" s="189"/>
    </row>
    <row r="211" spans="2:9" ht="20.100000000000001" customHeight="1" x14ac:dyDescent="0.25">
      <c r="B211" s="254">
        <v>3</v>
      </c>
      <c r="C211" s="255"/>
      <c r="D211" s="256"/>
      <c r="E211" s="210" t="s">
        <v>3</v>
      </c>
      <c r="F211" s="142"/>
      <c r="G211" s="139">
        <f>+G212+G216</f>
        <v>41750</v>
      </c>
      <c r="H211" s="143">
        <f>+H212+H216</f>
        <v>40680.759999999995</v>
      </c>
      <c r="I211" s="189">
        <f t="shared" ref="I211:I212" si="4">+H211/G211</f>
        <v>0.97438946107784419</v>
      </c>
    </row>
    <row r="212" spans="2:9" ht="20.100000000000001" customHeight="1" x14ac:dyDescent="0.25">
      <c r="B212" s="261">
        <v>31</v>
      </c>
      <c r="C212" s="262"/>
      <c r="D212" s="263"/>
      <c r="E212" s="124" t="s">
        <v>4</v>
      </c>
      <c r="F212" s="129"/>
      <c r="G212" s="127">
        <v>41700</v>
      </c>
      <c r="H212" s="130">
        <f>+H213+H215+H214</f>
        <v>40646.339999999997</v>
      </c>
      <c r="I212" s="189">
        <f t="shared" si="4"/>
        <v>0.97473237410071933</v>
      </c>
    </row>
    <row r="213" spans="2:9" ht="20.100000000000001" customHeight="1" x14ac:dyDescent="0.25">
      <c r="B213" s="149"/>
      <c r="C213" s="150"/>
      <c r="D213" s="283">
        <v>3111</v>
      </c>
      <c r="E213" s="145" t="s">
        <v>23</v>
      </c>
      <c r="F213" s="151"/>
      <c r="G213" s="87"/>
      <c r="H213" s="144">
        <v>31885.25</v>
      </c>
      <c r="I213" s="189"/>
    </row>
    <row r="214" spans="2:9" ht="20.100000000000001" customHeight="1" x14ac:dyDescent="0.25">
      <c r="B214" s="149"/>
      <c r="C214" s="150"/>
      <c r="D214" s="283">
        <v>3121</v>
      </c>
      <c r="E214" s="160" t="s">
        <v>98</v>
      </c>
      <c r="F214" s="151"/>
      <c r="G214" s="87"/>
      <c r="H214" s="144">
        <v>3500</v>
      </c>
      <c r="I214" s="189"/>
    </row>
    <row r="215" spans="2:9" ht="20.100000000000001" customHeight="1" x14ac:dyDescent="0.25">
      <c r="B215" s="149"/>
      <c r="C215" s="150"/>
      <c r="D215" s="283">
        <v>3132</v>
      </c>
      <c r="E215" s="145" t="s">
        <v>99</v>
      </c>
      <c r="F215" s="151"/>
      <c r="G215" s="87"/>
      <c r="H215" s="144">
        <v>5261.09</v>
      </c>
      <c r="I215" s="189"/>
    </row>
    <row r="216" spans="2:9" ht="20.100000000000001" customHeight="1" x14ac:dyDescent="0.25">
      <c r="B216" s="261">
        <v>32</v>
      </c>
      <c r="C216" s="262"/>
      <c r="D216" s="263"/>
      <c r="E216" s="124" t="s">
        <v>12</v>
      </c>
      <c r="F216" s="129"/>
      <c r="G216" s="127">
        <v>50</v>
      </c>
      <c r="H216" s="130">
        <f>+H217</f>
        <v>34.42</v>
      </c>
      <c r="I216" s="189">
        <f t="shared" ref="I216" si="5">+H216/G216</f>
        <v>0.68840000000000001</v>
      </c>
    </row>
    <row r="217" spans="2:9" ht="20.100000000000001" customHeight="1" x14ac:dyDescent="0.25">
      <c r="B217" s="149"/>
      <c r="C217" s="150"/>
      <c r="D217" s="283">
        <v>3212</v>
      </c>
      <c r="E217" s="145"/>
      <c r="F217" s="151"/>
      <c r="G217" s="87"/>
      <c r="H217" s="144">
        <v>34.42</v>
      </c>
      <c r="I217" s="189"/>
    </row>
    <row r="218" spans="2:9" ht="35.1" customHeight="1" x14ac:dyDescent="0.25">
      <c r="B218" s="264" t="s">
        <v>194</v>
      </c>
      <c r="C218" s="265"/>
      <c r="D218" s="266"/>
      <c r="E218" s="165" t="s">
        <v>193</v>
      </c>
      <c r="F218" s="166"/>
      <c r="G218" s="167">
        <f>+G220</f>
        <v>0</v>
      </c>
      <c r="H218" s="167">
        <f>+H220</f>
        <v>0</v>
      </c>
      <c r="I218" s="189"/>
    </row>
    <row r="219" spans="2:9" x14ac:dyDescent="0.25">
      <c r="B219" s="254" t="s">
        <v>159</v>
      </c>
      <c r="C219" s="255"/>
      <c r="D219" s="256"/>
      <c r="E219" s="161" t="s">
        <v>146</v>
      </c>
      <c r="F219" s="135"/>
      <c r="G219" s="164"/>
      <c r="H219" s="136"/>
      <c r="I219" s="189"/>
    </row>
    <row r="220" spans="2:9" x14ac:dyDescent="0.25">
      <c r="B220" s="254">
        <v>3</v>
      </c>
      <c r="C220" s="255"/>
      <c r="D220" s="256"/>
      <c r="E220" s="137" t="s">
        <v>3</v>
      </c>
      <c r="F220" s="142"/>
      <c r="G220" s="139">
        <f>+G221</f>
        <v>0</v>
      </c>
      <c r="H220" s="143">
        <f>+H221</f>
        <v>0</v>
      </c>
      <c r="I220" s="189"/>
    </row>
    <row r="221" spans="2:9" ht="20.100000000000001" customHeight="1" x14ac:dyDescent="0.25">
      <c r="B221" s="261">
        <v>32</v>
      </c>
      <c r="C221" s="262"/>
      <c r="D221" s="263"/>
      <c r="E221" s="124" t="s">
        <v>12</v>
      </c>
      <c r="F221" s="129"/>
      <c r="G221" s="127">
        <v>0</v>
      </c>
      <c r="H221" s="130">
        <f>+H222</f>
        <v>0</v>
      </c>
      <c r="I221" s="189"/>
    </row>
    <row r="222" spans="2:9" ht="20.100000000000001" customHeight="1" x14ac:dyDescent="0.25">
      <c r="B222" s="149"/>
      <c r="C222" s="150"/>
      <c r="D222" s="281">
        <v>3222</v>
      </c>
      <c r="E222" s="145" t="s">
        <v>197</v>
      </c>
      <c r="F222" s="151"/>
      <c r="G222" s="87"/>
      <c r="H222" s="144"/>
      <c r="I222" s="189"/>
    </row>
    <row r="223" spans="2:9" ht="35.1" customHeight="1" x14ac:dyDescent="0.25">
      <c r="B223" s="264" t="s">
        <v>210</v>
      </c>
      <c r="C223" s="265"/>
      <c r="D223" s="266"/>
      <c r="E223" s="209" t="s">
        <v>209</v>
      </c>
      <c r="F223" s="166"/>
      <c r="G223" s="167">
        <f>+G225</f>
        <v>38000</v>
      </c>
      <c r="H223" s="167">
        <f>+H225</f>
        <v>35726.46</v>
      </c>
      <c r="I223" s="189">
        <f t="shared" ref="I223" si="6">+H223/G223</f>
        <v>0.94016999999999995</v>
      </c>
    </row>
    <row r="224" spans="2:9" ht="20.100000000000001" customHeight="1" x14ac:dyDescent="0.25">
      <c r="B224" s="254" t="s">
        <v>164</v>
      </c>
      <c r="C224" s="255"/>
      <c r="D224" s="256"/>
      <c r="E224" s="161" t="s">
        <v>146</v>
      </c>
      <c r="F224" s="135"/>
      <c r="G224" s="164"/>
      <c r="H224" s="136"/>
      <c r="I224" s="189"/>
    </row>
    <row r="225" spans="2:9" ht="20.100000000000001" customHeight="1" x14ac:dyDescent="0.25">
      <c r="B225" s="254">
        <v>3</v>
      </c>
      <c r="C225" s="255"/>
      <c r="D225" s="256"/>
      <c r="E225" s="210" t="s">
        <v>3</v>
      </c>
      <c r="F225" s="142"/>
      <c r="G225" s="139">
        <f>+G226</f>
        <v>38000</v>
      </c>
      <c r="H225" s="143">
        <f>+H226</f>
        <v>35726.46</v>
      </c>
      <c r="I225" s="189">
        <f t="shared" ref="I225:I226" si="7">+H225/G225</f>
        <v>0.94016999999999995</v>
      </c>
    </row>
    <row r="226" spans="2:9" ht="20.100000000000001" customHeight="1" x14ac:dyDescent="0.25">
      <c r="B226" s="261">
        <v>32</v>
      </c>
      <c r="C226" s="262"/>
      <c r="D226" s="263"/>
      <c r="E226" s="124" t="s">
        <v>12</v>
      </c>
      <c r="F226" s="129"/>
      <c r="G226" s="127">
        <v>38000</v>
      </c>
      <c r="H226" s="130">
        <f>+H227</f>
        <v>35726.46</v>
      </c>
      <c r="I226" s="189">
        <f t="shared" si="7"/>
        <v>0.94016999999999995</v>
      </c>
    </row>
    <row r="227" spans="2:9" ht="20.100000000000001" customHeight="1" x14ac:dyDescent="0.25">
      <c r="B227" s="149"/>
      <c r="C227" s="150"/>
      <c r="D227" s="281">
        <v>3222</v>
      </c>
      <c r="E227" s="145" t="s">
        <v>197</v>
      </c>
      <c r="F227" s="151"/>
      <c r="G227" s="87"/>
      <c r="H227" s="146">
        <v>35726.46</v>
      </c>
      <c r="I227" s="189"/>
    </row>
    <row r="228" spans="2:9" x14ac:dyDescent="0.25">
      <c r="G228" s="112"/>
    </row>
    <row r="229" spans="2:9" x14ac:dyDescent="0.25">
      <c r="G229" s="112"/>
    </row>
    <row r="230" spans="2:9" x14ac:dyDescent="0.25">
      <c r="G230" s="112"/>
    </row>
    <row r="231" spans="2:9" x14ac:dyDescent="0.25">
      <c r="G231" s="113"/>
    </row>
    <row r="232" spans="2:9" x14ac:dyDescent="0.25">
      <c r="G232" s="113"/>
    </row>
    <row r="233" spans="2:9" x14ac:dyDescent="0.25">
      <c r="G233" s="113"/>
    </row>
  </sheetData>
  <autoFilter ref="B1:B234"/>
  <mergeCells count="116">
    <mergeCell ref="B188:D188"/>
    <mergeCell ref="B189:D189"/>
    <mergeCell ref="B201:D201"/>
    <mergeCell ref="B181:D181"/>
    <mergeCell ref="B182:D182"/>
    <mergeCell ref="B186:D186"/>
    <mergeCell ref="B187:D187"/>
    <mergeCell ref="B172:D172"/>
    <mergeCell ref="B176:D176"/>
    <mergeCell ref="B177:D177"/>
    <mergeCell ref="B178:D178"/>
    <mergeCell ref="B180:D180"/>
    <mergeCell ref="B219:D219"/>
    <mergeCell ref="B220:D220"/>
    <mergeCell ref="B221:D221"/>
    <mergeCell ref="B202:D202"/>
    <mergeCell ref="B203:D203"/>
    <mergeCell ref="B204:D204"/>
    <mergeCell ref="B208:D208"/>
    <mergeCell ref="B218:D218"/>
    <mergeCell ref="B226:D226"/>
    <mergeCell ref="B209:D209"/>
    <mergeCell ref="B210:D210"/>
    <mergeCell ref="B211:D211"/>
    <mergeCell ref="B212:D212"/>
    <mergeCell ref="B216:D216"/>
    <mergeCell ref="B223:D223"/>
    <mergeCell ref="B224:D224"/>
    <mergeCell ref="B225:D225"/>
    <mergeCell ref="B170:D170"/>
    <mergeCell ref="B171:D171"/>
    <mergeCell ref="B159:D159"/>
    <mergeCell ref="B160:D160"/>
    <mergeCell ref="B161:D161"/>
    <mergeCell ref="B162:D162"/>
    <mergeCell ref="B154:D154"/>
    <mergeCell ref="B155:D155"/>
    <mergeCell ref="B156:D156"/>
    <mergeCell ref="B157:D157"/>
    <mergeCell ref="B158:D158"/>
    <mergeCell ref="B166:D166"/>
    <mergeCell ref="B167:D167"/>
    <mergeCell ref="B168:D168"/>
    <mergeCell ref="B149:D149"/>
    <mergeCell ref="B150:D150"/>
    <mergeCell ref="B152:D152"/>
    <mergeCell ref="B153:D153"/>
    <mergeCell ref="B141:D141"/>
    <mergeCell ref="B147:D147"/>
    <mergeCell ref="B148:D148"/>
    <mergeCell ref="B132:D132"/>
    <mergeCell ref="B133:D133"/>
    <mergeCell ref="B139:D139"/>
    <mergeCell ref="B140:D140"/>
    <mergeCell ref="B120:D120"/>
    <mergeCell ref="B121:D121"/>
    <mergeCell ref="B122:D122"/>
    <mergeCell ref="B125:D125"/>
    <mergeCell ref="B131:D131"/>
    <mergeCell ref="B96:D96"/>
    <mergeCell ref="B106:D106"/>
    <mergeCell ref="B107:D107"/>
    <mergeCell ref="B108:D108"/>
    <mergeCell ref="B111:D111"/>
    <mergeCell ref="B118:D118"/>
    <mergeCell ref="B100:D100"/>
    <mergeCell ref="B101:D101"/>
    <mergeCell ref="B102:D102"/>
    <mergeCell ref="B90:D90"/>
    <mergeCell ref="B94:D94"/>
    <mergeCell ref="B95:D95"/>
    <mergeCell ref="B87:D87"/>
    <mergeCell ref="B88:D88"/>
    <mergeCell ref="B89:D89"/>
    <mergeCell ref="B82:D82"/>
    <mergeCell ref="B83:D83"/>
    <mergeCell ref="B84:D84"/>
    <mergeCell ref="B85:D85"/>
    <mergeCell ref="B76:D76"/>
    <mergeCell ref="B77:D77"/>
    <mergeCell ref="B78:D78"/>
    <mergeCell ref="B81:D81"/>
    <mergeCell ref="B63:D63"/>
    <mergeCell ref="B64:D64"/>
    <mergeCell ref="B68:D68"/>
    <mergeCell ref="B70:D70"/>
    <mergeCell ref="B75:D75"/>
    <mergeCell ref="B71:D71"/>
    <mergeCell ref="B2:I2"/>
    <mergeCell ref="B15:D15"/>
    <mergeCell ref="B17:D17"/>
    <mergeCell ref="B4:I4"/>
    <mergeCell ref="B6:E6"/>
    <mergeCell ref="B7:E7"/>
    <mergeCell ref="B8:D8"/>
    <mergeCell ref="B18:D18"/>
    <mergeCell ref="B12:D12"/>
    <mergeCell ref="B10:D10"/>
    <mergeCell ref="B11:D11"/>
    <mergeCell ref="B13:D13"/>
    <mergeCell ref="B23:D23"/>
    <mergeCell ref="B25:D25"/>
    <mergeCell ref="B27:D27"/>
    <mergeCell ref="B24:D24"/>
    <mergeCell ref="B31:D31"/>
    <mergeCell ref="B52:D52"/>
    <mergeCell ref="B61:D61"/>
    <mergeCell ref="B62:D62"/>
    <mergeCell ref="B9:D9"/>
    <mergeCell ref="B16:D16"/>
    <mergeCell ref="B19:D19"/>
    <mergeCell ref="B28:D28"/>
    <mergeCell ref="B29:D29"/>
    <mergeCell ref="B30:D30"/>
    <mergeCell ref="B21:D21"/>
    <mergeCell ref="B22:D22"/>
  </mergeCells>
  <pageMargins left="0.25" right="0.25" top="0.75" bottom="0.75" header="0.3" footer="0.3"/>
  <pageSetup paperSize="9" scale="61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SAŽETAK</vt:lpstr>
      <vt:lpstr> Račun prihoda i rashoda (2)</vt:lpstr>
      <vt:lpstr>Rashodi i prihodi prema izv (2</vt:lpstr>
      <vt:lpstr>Rashodi prema funkcijskoj k (2</vt:lpstr>
      <vt:lpstr>Račun financiranja </vt:lpstr>
      <vt:lpstr>Račun fin prema izvorima f</vt:lpstr>
      <vt:lpstr>Programska 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Contabile</cp:lastModifiedBy>
  <cp:lastPrinted>2025-03-27T14:22:28Z</cp:lastPrinted>
  <dcterms:created xsi:type="dcterms:W3CDTF">2022-08-12T12:51:27Z</dcterms:created>
  <dcterms:modified xsi:type="dcterms:W3CDTF">2025-03-27T14:30:15Z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