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e\Documents\GRAD\Plan 2024\1 rebalans\"/>
    </mc:Choice>
  </mc:AlternateContent>
  <bookViews>
    <workbookView xWindow="0" yWindow="0" windowWidth="28800" windowHeight="12330" activeTab="1"/>
  </bookViews>
  <sheets>
    <sheet name="PRIHODI" sheetId="1" r:id="rId1"/>
    <sheet name="RASHIDI i DI" sheetId="2" r:id="rId2"/>
  </sheets>
  <definedNames>
    <definedName name="_xlnm._FilterDatabase" localSheetId="1" hidden="1">'RASHIDI i DI'!$B$1:$B$254</definedName>
    <definedName name="_xlnm.Print_Titles" localSheetId="0">PRIHODI!$13:$14</definedName>
    <definedName name="_xlnm.Print_Titles" localSheetId="1">'RASHIDI i DI'!$4:$6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6" i="2" l="1"/>
  <c r="T172" i="2"/>
  <c r="T173" i="2"/>
  <c r="U173" i="2"/>
  <c r="W173" i="2" s="1"/>
  <c r="U172" i="2"/>
  <c r="W172" i="2" s="1"/>
  <c r="W177" i="1" l="1"/>
  <c r="W176" i="1"/>
  <c r="W175" i="1"/>
  <c r="W162" i="1"/>
  <c r="W163" i="1" s="1"/>
  <c r="W167" i="1"/>
  <c r="W174" i="1"/>
  <c r="W161" i="1"/>
  <c r="W100" i="1"/>
  <c r="W99" i="1"/>
  <c r="W98" i="1"/>
  <c r="W97" i="1"/>
  <c r="W17" i="1" s="1"/>
  <c r="W16" i="1" s="1"/>
  <c r="W85" i="1"/>
  <c r="W84" i="1"/>
  <c r="W168" i="1" l="1"/>
  <c r="W170" i="1" s="1"/>
  <c r="W173" i="1"/>
  <c r="W165" i="1"/>
  <c r="W15" i="1"/>
  <c r="T253" i="2"/>
  <c r="J253" i="2"/>
  <c r="U253" i="2" s="1"/>
  <c r="W253" i="2" s="1"/>
  <c r="M252" i="2"/>
  <c r="H252" i="2"/>
  <c r="J252" i="2" s="1"/>
  <c r="H251" i="2"/>
  <c r="Y250" i="2"/>
  <c r="X250" i="2"/>
  <c r="X249" i="2" s="1"/>
  <c r="V250" i="2"/>
  <c r="V249" i="2" s="1"/>
  <c r="Y249" i="2"/>
  <c r="M249" i="2"/>
  <c r="T249" i="2" s="1"/>
  <c r="U246" i="2"/>
  <c r="W246" i="2" s="1"/>
  <c r="T246" i="2"/>
  <c r="J246" i="2"/>
  <c r="V245" i="2"/>
  <c r="T245" i="2"/>
  <c r="U245" i="2" s="1"/>
  <c r="Y244" i="2"/>
  <c r="X244" i="2"/>
  <c r="X243" i="2" s="1"/>
  <c r="V244" i="2"/>
  <c r="T244" i="2"/>
  <c r="H244" i="2"/>
  <c r="J244" i="2" s="1"/>
  <c r="Y243" i="2"/>
  <c r="V243" i="2"/>
  <c r="T243" i="2"/>
  <c r="H243" i="2"/>
  <c r="J243" i="2" s="1"/>
  <c r="U243" i="2" s="1"/>
  <c r="W243" i="2" s="1"/>
  <c r="V240" i="2"/>
  <c r="V239" i="2" s="1"/>
  <c r="V238" i="2" s="1"/>
  <c r="V237" i="2" s="1"/>
  <c r="V236" i="2" s="1"/>
  <c r="V235" i="2" s="1"/>
  <c r="V234" i="2" s="1"/>
  <c r="V233" i="2" s="1"/>
  <c r="V232" i="2" s="1"/>
  <c r="V231" i="2" s="1"/>
  <c r="V230" i="2" s="1"/>
  <c r="V229" i="2" s="1"/>
  <c r="T240" i="2"/>
  <c r="U240" i="2" s="1"/>
  <c r="W240" i="2" s="1"/>
  <c r="J240" i="2"/>
  <c r="W239" i="2"/>
  <c r="T239" i="2"/>
  <c r="J239" i="2"/>
  <c r="U239" i="2" s="1"/>
  <c r="T238" i="2"/>
  <c r="N238" i="2"/>
  <c r="M238" i="2"/>
  <c r="M229" i="2" s="1"/>
  <c r="J238" i="2"/>
  <c r="U238" i="2" s="1"/>
  <c r="W238" i="2" s="1"/>
  <c r="T237" i="2"/>
  <c r="J237" i="2"/>
  <c r="T236" i="2"/>
  <c r="J236" i="2"/>
  <c r="N235" i="2"/>
  <c r="M235" i="2"/>
  <c r="L235" i="2"/>
  <c r="K235" i="2"/>
  <c r="T235" i="2" s="1"/>
  <c r="I235" i="2"/>
  <c r="H235" i="2"/>
  <c r="T234" i="2"/>
  <c r="J234" i="2"/>
  <c r="U234" i="2" s="1"/>
  <c r="W234" i="2" s="1"/>
  <c r="N233" i="2"/>
  <c r="M233" i="2"/>
  <c r="L233" i="2"/>
  <c r="K233" i="2"/>
  <c r="J233" i="2"/>
  <c r="I233" i="2"/>
  <c r="H233" i="2"/>
  <c r="T232" i="2"/>
  <c r="J232" i="2"/>
  <c r="N231" i="2"/>
  <c r="M231" i="2"/>
  <c r="L231" i="2"/>
  <c r="K231" i="2"/>
  <c r="J231" i="2"/>
  <c r="I231" i="2"/>
  <c r="H231" i="2"/>
  <c r="H229" i="2" s="1"/>
  <c r="H228" i="2" s="1"/>
  <c r="N230" i="2"/>
  <c r="M230" i="2"/>
  <c r="K230" i="2"/>
  <c r="I230" i="2"/>
  <c r="Y229" i="2"/>
  <c r="Y228" i="2" s="1"/>
  <c r="X229" i="2"/>
  <c r="N229" i="2"/>
  <c r="N228" i="2" s="1"/>
  <c r="L229" i="2"/>
  <c r="L228" i="2" s="1"/>
  <c r="K229" i="2"/>
  <c r="I229" i="2"/>
  <c r="X228" i="2"/>
  <c r="V228" i="2"/>
  <c r="M228" i="2"/>
  <c r="K228" i="2"/>
  <c r="I228" i="2"/>
  <c r="V226" i="2"/>
  <c r="T226" i="2"/>
  <c r="U226" i="2" s="1"/>
  <c r="J226" i="2"/>
  <c r="F226" i="2"/>
  <c r="U225" i="2"/>
  <c r="T225" i="2"/>
  <c r="AA225" i="2" s="1"/>
  <c r="J225" i="2"/>
  <c r="F225" i="2" s="1"/>
  <c r="AA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F224" i="2" s="1"/>
  <c r="E224" i="2"/>
  <c r="D224" i="2"/>
  <c r="AA223" i="2"/>
  <c r="T223" i="2"/>
  <c r="T222" i="2" s="1"/>
  <c r="S223" i="2"/>
  <c r="R223" i="2"/>
  <c r="Q223" i="2"/>
  <c r="P223" i="2"/>
  <c r="P222" i="2" s="1"/>
  <c r="O223" i="2"/>
  <c r="N223" i="2"/>
  <c r="M223" i="2"/>
  <c r="L223" i="2"/>
  <c r="L222" i="2" s="1"/>
  <c r="L221" i="2" s="1"/>
  <c r="K223" i="2"/>
  <c r="J223" i="2"/>
  <c r="I223" i="2"/>
  <c r="H223" i="2"/>
  <c r="E223" i="2"/>
  <c r="D223" i="2"/>
  <c r="Y222" i="2"/>
  <c r="X222" i="2"/>
  <c r="S222" i="2"/>
  <c r="R222" i="2"/>
  <c r="R221" i="2" s="1"/>
  <c r="Q222" i="2"/>
  <c r="O222" i="2"/>
  <c r="N222" i="2"/>
  <c r="N221" i="2" s="1"/>
  <c r="M222" i="2"/>
  <c r="K222" i="2"/>
  <c r="J222" i="2"/>
  <c r="I222" i="2"/>
  <c r="E222" i="2"/>
  <c r="E221" i="2" s="1"/>
  <c r="D222" i="2"/>
  <c r="D221" i="2" s="1"/>
  <c r="Y221" i="2"/>
  <c r="X221" i="2"/>
  <c r="T221" i="2"/>
  <c r="S221" i="2"/>
  <c r="Q221" i="2"/>
  <c r="P221" i="2"/>
  <c r="O221" i="2"/>
  <c r="M221" i="2"/>
  <c r="K221" i="2"/>
  <c r="I221" i="2"/>
  <c r="W218" i="2"/>
  <c r="V218" i="2"/>
  <c r="U218" i="2"/>
  <c r="J218" i="2"/>
  <c r="V217" i="2"/>
  <c r="I217" i="2"/>
  <c r="V216" i="2"/>
  <c r="V215" i="2" s="1"/>
  <c r="V214" i="2"/>
  <c r="AA213" i="2"/>
  <c r="AA212" i="2"/>
  <c r="J212" i="2"/>
  <c r="F212" i="2" s="1"/>
  <c r="AA211" i="2"/>
  <c r="V211" i="2"/>
  <c r="J211" i="2"/>
  <c r="V210" i="2"/>
  <c r="V209" i="2" s="1"/>
  <c r="I210" i="2"/>
  <c r="H210" i="2"/>
  <c r="E210" i="2"/>
  <c r="D210" i="2"/>
  <c r="T209" i="2"/>
  <c r="T208" i="2" s="1"/>
  <c r="S209" i="2"/>
  <c r="R209" i="2"/>
  <c r="Q209" i="2"/>
  <c r="P209" i="2"/>
  <c r="P208" i="2" s="1"/>
  <c r="O209" i="2"/>
  <c r="N209" i="2"/>
  <c r="M209" i="2"/>
  <c r="L209" i="2"/>
  <c r="L208" i="2" s="1"/>
  <c r="K209" i="2"/>
  <c r="I209" i="2"/>
  <c r="H209" i="2"/>
  <c r="E209" i="2"/>
  <c r="D209" i="2"/>
  <c r="S208" i="2"/>
  <c r="S207" i="2" s="1"/>
  <c r="R208" i="2"/>
  <c r="Q208" i="2"/>
  <c r="Q207" i="2" s="1"/>
  <c r="O208" i="2"/>
  <c r="O207" i="2" s="1"/>
  <c r="N208" i="2"/>
  <c r="M208" i="2"/>
  <c r="M207" i="2" s="1"/>
  <c r="K208" i="2"/>
  <c r="K207" i="2" s="1"/>
  <c r="I208" i="2"/>
  <c r="I207" i="2" s="1"/>
  <c r="E208" i="2"/>
  <c r="D208" i="2"/>
  <c r="D207" i="2" s="1"/>
  <c r="Y207" i="2"/>
  <c r="X207" i="2"/>
  <c r="T207" i="2"/>
  <c r="R207" i="2"/>
  <c r="P207" i="2"/>
  <c r="N207" i="2"/>
  <c r="L207" i="2"/>
  <c r="E207" i="2"/>
  <c r="AA205" i="2"/>
  <c r="V205" i="2"/>
  <c r="T205" i="2"/>
  <c r="J205" i="2"/>
  <c r="U205" i="2" s="1"/>
  <c r="W205" i="2" s="1"/>
  <c r="F205" i="2"/>
  <c r="X204" i="2"/>
  <c r="V204" i="2"/>
  <c r="S204" i="2"/>
  <c r="R204" i="2"/>
  <c r="Q204" i="2"/>
  <c r="P204" i="2"/>
  <c r="P192" i="2" s="1"/>
  <c r="P188" i="2" s="1"/>
  <c r="P187" i="2" s="1"/>
  <c r="O204" i="2"/>
  <c r="M204" i="2"/>
  <c r="L204" i="2"/>
  <c r="K204" i="2"/>
  <c r="K192" i="2" s="1"/>
  <c r="I204" i="2"/>
  <c r="J204" i="2" s="1"/>
  <c r="F204" i="2" s="1"/>
  <c r="H204" i="2"/>
  <c r="E204" i="2"/>
  <c r="D204" i="2"/>
  <c r="V203" i="2"/>
  <c r="T203" i="2"/>
  <c r="AA203" i="2" s="1"/>
  <c r="J203" i="2"/>
  <c r="V202" i="2"/>
  <c r="V201" i="2" s="1"/>
  <c r="T202" i="2"/>
  <c r="U202" i="2" s="1"/>
  <c r="J202" i="2"/>
  <c r="F202" i="2"/>
  <c r="Y201" i="2"/>
  <c r="X201" i="2"/>
  <c r="S201" i="2"/>
  <c r="S192" i="2" s="1"/>
  <c r="S188" i="2" s="1"/>
  <c r="R201" i="2"/>
  <c r="Q201" i="2"/>
  <c r="P201" i="2"/>
  <c r="O201" i="2"/>
  <c r="O192" i="2" s="1"/>
  <c r="O188" i="2" s="1"/>
  <c r="M201" i="2"/>
  <c r="L201" i="2"/>
  <c r="K201" i="2"/>
  <c r="T201" i="2" s="1"/>
  <c r="J201" i="2"/>
  <c r="I201" i="2"/>
  <c r="H201" i="2"/>
  <c r="E201" i="2"/>
  <c r="E192" i="2" s="1"/>
  <c r="E188" i="2" s="1"/>
  <c r="E187" i="2" s="1"/>
  <c r="D201" i="2"/>
  <c r="U200" i="2"/>
  <c r="W200" i="2" s="1"/>
  <c r="T200" i="2"/>
  <c r="AA200" i="2" s="1"/>
  <c r="J200" i="2"/>
  <c r="F200" i="2" s="1"/>
  <c r="AA199" i="2"/>
  <c r="T199" i="2"/>
  <c r="J199" i="2"/>
  <c r="AA198" i="2"/>
  <c r="U198" i="2"/>
  <c r="W198" i="2" s="1"/>
  <c r="T198" i="2"/>
  <c r="J198" i="2"/>
  <c r="F198" i="2" s="1"/>
  <c r="AA197" i="2"/>
  <c r="T197" i="2"/>
  <c r="J197" i="2"/>
  <c r="U196" i="2"/>
  <c r="W196" i="2" s="1"/>
  <c r="T196" i="2"/>
  <c r="AA196" i="2" s="1"/>
  <c r="J196" i="2"/>
  <c r="F196" i="2" s="1"/>
  <c r="AA195" i="2"/>
  <c r="T195" i="2"/>
  <c r="J195" i="2"/>
  <c r="U194" i="2"/>
  <c r="W194" i="2" s="1"/>
  <c r="T194" i="2"/>
  <c r="AA194" i="2" s="1"/>
  <c r="J194" i="2"/>
  <c r="F194" i="2" s="1"/>
  <c r="Y193" i="2"/>
  <c r="X193" i="2"/>
  <c r="V193" i="2"/>
  <c r="V192" i="2" s="1"/>
  <c r="S193" i="2"/>
  <c r="R193" i="2"/>
  <c r="R192" i="2" s="1"/>
  <c r="R188" i="2" s="1"/>
  <c r="R187" i="2" s="1"/>
  <c r="Q193" i="2"/>
  <c r="P193" i="2"/>
  <c r="O193" i="2"/>
  <c r="M193" i="2"/>
  <c r="M192" i="2" s="1"/>
  <c r="M188" i="2" s="1"/>
  <c r="M187" i="2" s="1"/>
  <c r="L193" i="2"/>
  <c r="K193" i="2"/>
  <c r="I193" i="2"/>
  <c r="I189" i="2" s="1"/>
  <c r="H193" i="2"/>
  <c r="H192" i="2" s="1"/>
  <c r="H188" i="2" s="1"/>
  <c r="E193" i="2"/>
  <c r="D193" i="2"/>
  <c r="Q192" i="2"/>
  <c r="Q188" i="2" s="1"/>
  <c r="Q187" i="2" s="1"/>
  <c r="N192" i="2"/>
  <c r="L192" i="2"/>
  <c r="I192" i="2"/>
  <c r="I188" i="2" s="1"/>
  <c r="I187" i="2" s="1"/>
  <c r="D192" i="2"/>
  <c r="U191" i="2"/>
  <c r="T191" i="2"/>
  <c r="I191" i="2"/>
  <c r="U190" i="2"/>
  <c r="T190" i="2"/>
  <c r="I190" i="2"/>
  <c r="H190" i="2"/>
  <c r="U189" i="2"/>
  <c r="T189" i="2"/>
  <c r="H189" i="2"/>
  <c r="Y188" i="2"/>
  <c r="X188" i="2"/>
  <c r="V188" i="2"/>
  <c r="V187" i="2" s="1"/>
  <c r="L188" i="2"/>
  <c r="L187" i="2" s="1"/>
  <c r="D188" i="2"/>
  <c r="D187" i="2" s="1"/>
  <c r="Y187" i="2"/>
  <c r="X187" i="2"/>
  <c r="S187" i="2"/>
  <c r="O187" i="2"/>
  <c r="N187" i="2"/>
  <c r="K185" i="2"/>
  <c r="T185" i="2" s="1"/>
  <c r="J185" i="2"/>
  <c r="S184" i="2"/>
  <c r="M184" i="2"/>
  <c r="T184" i="2" s="1"/>
  <c r="K184" i="2"/>
  <c r="H184" i="2"/>
  <c r="J184" i="2" s="1"/>
  <c r="U184" i="2" s="1"/>
  <c r="W184" i="2" s="1"/>
  <c r="S183" i="2"/>
  <c r="S182" i="2" s="1"/>
  <c r="M183" i="2"/>
  <c r="T183" i="2" s="1"/>
  <c r="K183" i="2"/>
  <c r="H183" i="2"/>
  <c r="Y182" i="2"/>
  <c r="Y181" i="2" s="1"/>
  <c r="X182" i="2"/>
  <c r="K182" i="2"/>
  <c r="X181" i="2"/>
  <c r="S181" i="2"/>
  <c r="F180" i="2"/>
  <c r="T179" i="2"/>
  <c r="S179" i="2"/>
  <c r="L179" i="2"/>
  <c r="F179" i="2"/>
  <c r="V178" i="2"/>
  <c r="S178" i="2"/>
  <c r="S177" i="2" s="1"/>
  <c r="S176" i="2" s="1"/>
  <c r="S175" i="2" s="1"/>
  <c r="R178" i="2"/>
  <c r="Q178" i="2"/>
  <c r="P178" i="2"/>
  <c r="P177" i="2" s="1"/>
  <c r="P176" i="2" s="1"/>
  <c r="O178" i="2"/>
  <c r="O177" i="2" s="1"/>
  <c r="O176" i="2" s="1"/>
  <c r="O175" i="2" s="1"/>
  <c r="N178" i="2"/>
  <c r="M178" i="2"/>
  <c r="L178" i="2"/>
  <c r="L177" i="2" s="1"/>
  <c r="L176" i="2" s="1"/>
  <c r="K178" i="2"/>
  <c r="K177" i="2" s="1"/>
  <c r="K176" i="2" s="1"/>
  <c r="K175" i="2" s="1"/>
  <c r="J178" i="2"/>
  <c r="I178" i="2"/>
  <c r="H178" i="2"/>
  <c r="H177" i="2" s="1"/>
  <c r="F178" i="2"/>
  <c r="E178" i="2"/>
  <c r="D178" i="2"/>
  <c r="V177" i="2"/>
  <c r="V176" i="2" s="1"/>
  <c r="V175" i="2" s="1"/>
  <c r="R177" i="2"/>
  <c r="R176" i="2" s="1"/>
  <c r="R175" i="2" s="1"/>
  <c r="Q177" i="2"/>
  <c r="N177" i="2"/>
  <c r="N176" i="2" s="1"/>
  <c r="N175" i="2" s="1"/>
  <c r="M177" i="2"/>
  <c r="J177" i="2"/>
  <c r="I177" i="2"/>
  <c r="E177" i="2"/>
  <c r="E176" i="2" s="1"/>
  <c r="E175" i="2" s="1"/>
  <c r="D177" i="2"/>
  <c r="Q176" i="2"/>
  <c r="Q175" i="2" s="1"/>
  <c r="M176" i="2"/>
  <c r="M175" i="2" s="1"/>
  <c r="I176" i="2"/>
  <c r="I175" i="2" s="1"/>
  <c r="D176" i="2"/>
  <c r="D175" i="2" s="1"/>
  <c r="P175" i="2"/>
  <c r="L175" i="2"/>
  <c r="M172" i="2"/>
  <c r="T171" i="2"/>
  <c r="J171" i="2"/>
  <c r="F171" i="2" s="1"/>
  <c r="AA170" i="2"/>
  <c r="W170" i="2"/>
  <c r="T170" i="2"/>
  <c r="J170" i="2"/>
  <c r="U170" i="2" s="1"/>
  <c r="F170" i="2"/>
  <c r="T169" i="2"/>
  <c r="J169" i="2"/>
  <c r="F169" i="2" s="1"/>
  <c r="AA168" i="2"/>
  <c r="W168" i="2"/>
  <c r="T168" i="2"/>
  <c r="J168" i="2"/>
  <c r="U168" i="2" s="1"/>
  <c r="F168" i="2"/>
  <c r="T167" i="2"/>
  <c r="J167" i="2"/>
  <c r="F167" i="2" s="1"/>
  <c r="AA166" i="2"/>
  <c r="T166" i="2"/>
  <c r="J166" i="2"/>
  <c r="U166" i="2" s="1"/>
  <c r="W166" i="2" s="1"/>
  <c r="F166" i="2"/>
  <c r="T165" i="2"/>
  <c r="J165" i="2"/>
  <c r="F165" i="2" s="1"/>
  <c r="Y164" i="2"/>
  <c r="X164" i="2"/>
  <c r="V164" i="2"/>
  <c r="S164" i="2"/>
  <c r="R164" i="2"/>
  <c r="Q164" i="2"/>
  <c r="P164" i="2"/>
  <c r="O164" i="2"/>
  <c r="M164" i="2"/>
  <c r="L164" i="2"/>
  <c r="K164" i="2"/>
  <c r="T164" i="2" s="1"/>
  <c r="I164" i="2"/>
  <c r="H164" i="2"/>
  <c r="E164" i="2"/>
  <c r="D164" i="2"/>
  <c r="AA163" i="2"/>
  <c r="T163" i="2"/>
  <c r="J163" i="2"/>
  <c r="Y162" i="2"/>
  <c r="X162" i="2"/>
  <c r="V162" i="2"/>
  <c r="S162" i="2"/>
  <c r="R162" i="2"/>
  <c r="Q162" i="2"/>
  <c r="P162" i="2"/>
  <c r="O162" i="2"/>
  <c r="M162" i="2"/>
  <c r="L162" i="2"/>
  <c r="K162" i="2"/>
  <c r="T162" i="2" s="1"/>
  <c r="I162" i="2"/>
  <c r="H162" i="2"/>
  <c r="J162" i="2" s="1"/>
  <c r="F162" i="2"/>
  <c r="E162" i="2"/>
  <c r="D162" i="2"/>
  <c r="AA161" i="2"/>
  <c r="T161" i="2"/>
  <c r="J161" i="2"/>
  <c r="U161" i="2" s="1"/>
  <c r="W161" i="2" s="1"/>
  <c r="F161" i="2"/>
  <c r="T160" i="2"/>
  <c r="J160" i="2"/>
  <c r="F160" i="2"/>
  <c r="AA159" i="2"/>
  <c r="T159" i="2"/>
  <c r="J159" i="2"/>
  <c r="U159" i="2" s="1"/>
  <c r="W159" i="2" s="1"/>
  <c r="F159" i="2"/>
  <c r="T158" i="2"/>
  <c r="J158" i="2"/>
  <c r="F158" i="2" s="1"/>
  <c r="AA157" i="2"/>
  <c r="W157" i="2"/>
  <c r="T157" i="2"/>
  <c r="J157" i="2"/>
  <c r="U157" i="2" s="1"/>
  <c r="F157" i="2"/>
  <c r="T156" i="2"/>
  <c r="J156" i="2"/>
  <c r="F156" i="2" s="1"/>
  <c r="AA155" i="2"/>
  <c r="W155" i="2"/>
  <c r="T155" i="2"/>
  <c r="J155" i="2"/>
  <c r="U155" i="2" s="1"/>
  <c r="F155" i="2"/>
  <c r="T154" i="2"/>
  <c r="J154" i="2"/>
  <c r="F154" i="2"/>
  <c r="AA153" i="2"/>
  <c r="W153" i="2"/>
  <c r="T153" i="2"/>
  <c r="J153" i="2"/>
  <c r="U153" i="2" s="1"/>
  <c r="F153" i="2"/>
  <c r="Y152" i="2"/>
  <c r="X152" i="2"/>
  <c r="V152" i="2"/>
  <c r="S152" i="2"/>
  <c r="S139" i="2" s="1"/>
  <c r="R152" i="2"/>
  <c r="Q152" i="2"/>
  <c r="P152" i="2"/>
  <c r="O152" i="2"/>
  <c r="O139" i="2" s="1"/>
  <c r="M152" i="2"/>
  <c r="L152" i="2"/>
  <c r="K152" i="2"/>
  <c r="J152" i="2"/>
  <c r="I152" i="2"/>
  <c r="H152" i="2"/>
  <c r="E152" i="2"/>
  <c r="E139" i="2" s="1"/>
  <c r="D152" i="2"/>
  <c r="U151" i="2"/>
  <c r="W151" i="2" s="1"/>
  <c r="T151" i="2"/>
  <c r="AA151" i="2" s="1"/>
  <c r="J151" i="2"/>
  <c r="F151" i="2"/>
  <c r="AA150" i="2"/>
  <c r="T150" i="2"/>
  <c r="J150" i="2"/>
  <c r="U149" i="2"/>
  <c r="W149" i="2" s="1"/>
  <c r="T149" i="2"/>
  <c r="AA149" i="2" s="1"/>
  <c r="J149" i="2"/>
  <c r="F149" i="2"/>
  <c r="AA148" i="2"/>
  <c r="T148" i="2"/>
  <c r="J148" i="2"/>
  <c r="T147" i="2"/>
  <c r="AA147" i="2" s="1"/>
  <c r="J147" i="2"/>
  <c r="F147" i="2"/>
  <c r="AA146" i="2"/>
  <c r="T146" i="2"/>
  <c r="J146" i="2"/>
  <c r="Y145" i="2"/>
  <c r="X145" i="2"/>
  <c r="V145" i="2"/>
  <c r="S145" i="2"/>
  <c r="R145" i="2"/>
  <c r="Q145" i="2"/>
  <c r="P145" i="2"/>
  <c r="O145" i="2"/>
  <c r="M145" i="2"/>
  <c r="L145" i="2"/>
  <c r="L139" i="2" s="1"/>
  <c r="K145" i="2"/>
  <c r="T145" i="2" s="1"/>
  <c r="I145" i="2"/>
  <c r="H145" i="2"/>
  <c r="E145" i="2"/>
  <c r="D145" i="2"/>
  <c r="AA144" i="2"/>
  <c r="W144" i="2"/>
  <c r="T144" i="2"/>
  <c r="J144" i="2"/>
  <c r="U144" i="2" s="1"/>
  <c r="U143" i="2"/>
  <c r="W143" i="2" s="1"/>
  <c r="T143" i="2"/>
  <c r="AA143" i="2" s="1"/>
  <c r="J143" i="2"/>
  <c r="F143" i="2" s="1"/>
  <c r="AA142" i="2"/>
  <c r="W142" i="2"/>
  <c r="T142" i="2"/>
  <c r="J142" i="2"/>
  <c r="U142" i="2" s="1"/>
  <c r="U141" i="2"/>
  <c r="W141" i="2" s="1"/>
  <c r="T141" i="2"/>
  <c r="AA141" i="2" s="1"/>
  <c r="J141" i="2"/>
  <c r="F141" i="2" s="1"/>
  <c r="Y140" i="2"/>
  <c r="X140" i="2"/>
  <c r="V140" i="2"/>
  <c r="V139" i="2" s="1"/>
  <c r="S140" i="2"/>
  <c r="R140" i="2"/>
  <c r="R139" i="2" s="1"/>
  <c r="Q140" i="2"/>
  <c r="Q139" i="2" s="1"/>
  <c r="Q126" i="2" s="1"/>
  <c r="P140" i="2"/>
  <c r="O140" i="2"/>
  <c r="M140" i="2"/>
  <c r="M139" i="2" s="1"/>
  <c r="L140" i="2"/>
  <c r="K140" i="2"/>
  <c r="I140" i="2"/>
  <c r="I139" i="2" s="1"/>
  <c r="H140" i="2"/>
  <c r="E140" i="2"/>
  <c r="D140" i="2"/>
  <c r="D139" i="2" s="1"/>
  <c r="P139" i="2"/>
  <c r="AA138" i="2"/>
  <c r="T138" i="2"/>
  <c r="J138" i="2"/>
  <c r="U137" i="2"/>
  <c r="W137" i="2" s="1"/>
  <c r="T137" i="2"/>
  <c r="AA137" i="2" s="1"/>
  <c r="J137" i="2"/>
  <c r="F137" i="2" s="1"/>
  <c r="AA136" i="2"/>
  <c r="T136" i="2"/>
  <c r="J136" i="2"/>
  <c r="Y135" i="2"/>
  <c r="X135" i="2"/>
  <c r="V135" i="2"/>
  <c r="S135" i="2"/>
  <c r="R135" i="2"/>
  <c r="Q135" i="2"/>
  <c r="P135" i="2"/>
  <c r="O135" i="2"/>
  <c r="M135" i="2"/>
  <c r="L135" i="2"/>
  <c r="K135" i="2"/>
  <c r="T135" i="2" s="1"/>
  <c r="J135" i="2"/>
  <c r="I135" i="2"/>
  <c r="H135" i="2"/>
  <c r="F135" i="2"/>
  <c r="E135" i="2"/>
  <c r="D135" i="2"/>
  <c r="U134" i="2"/>
  <c r="W134" i="2" s="1"/>
  <c r="T134" i="2"/>
  <c r="AA134" i="2" s="1"/>
  <c r="J134" i="2"/>
  <c r="F134" i="2"/>
  <c r="Y133" i="2"/>
  <c r="X133" i="2"/>
  <c r="V133" i="2"/>
  <c r="S133" i="2"/>
  <c r="R133" i="2"/>
  <c r="R127" i="2" s="1"/>
  <c r="R126" i="2" s="1"/>
  <c r="R125" i="2" s="1"/>
  <c r="Q133" i="2"/>
  <c r="P133" i="2"/>
  <c r="O133" i="2"/>
  <c r="M133" i="2"/>
  <c r="M127" i="2" s="1"/>
  <c r="M126" i="2" s="1"/>
  <c r="L133" i="2"/>
  <c r="K133" i="2"/>
  <c r="I133" i="2"/>
  <c r="H133" i="2"/>
  <c r="E133" i="2"/>
  <c r="D133" i="2"/>
  <c r="T132" i="2"/>
  <c r="AA132" i="2" s="1"/>
  <c r="J132" i="2"/>
  <c r="U132" i="2" s="1"/>
  <c r="W132" i="2" s="1"/>
  <c r="F132" i="2"/>
  <c r="T131" i="2"/>
  <c r="U131" i="2" s="1"/>
  <c r="W131" i="2" s="1"/>
  <c r="J131" i="2"/>
  <c r="F131" i="2"/>
  <c r="T130" i="2"/>
  <c r="AA130" i="2" s="1"/>
  <c r="J130" i="2"/>
  <c r="U130" i="2" s="1"/>
  <c r="W130" i="2" s="1"/>
  <c r="F130" i="2"/>
  <c r="T129" i="2"/>
  <c r="U129" i="2" s="1"/>
  <c r="W129" i="2" s="1"/>
  <c r="J129" i="2"/>
  <c r="F129" i="2"/>
  <c r="Y128" i="2"/>
  <c r="X128" i="2"/>
  <c r="V128" i="2"/>
  <c r="S128" i="2"/>
  <c r="S127" i="2" s="1"/>
  <c r="R128" i="2"/>
  <c r="Q128" i="2"/>
  <c r="P128" i="2"/>
  <c r="O128" i="2"/>
  <c r="O127" i="2" s="1"/>
  <c r="M128" i="2"/>
  <c r="L128" i="2"/>
  <c r="K128" i="2"/>
  <c r="T128" i="2" s="1"/>
  <c r="J128" i="2"/>
  <c r="I128" i="2"/>
  <c r="H128" i="2"/>
  <c r="E128" i="2"/>
  <c r="E127" i="2" s="1"/>
  <c r="E126" i="2" s="1"/>
  <c r="E125" i="2" s="1"/>
  <c r="D128" i="2"/>
  <c r="V127" i="2"/>
  <c r="V126" i="2" s="1"/>
  <c r="V125" i="2" s="1"/>
  <c r="Q127" i="2"/>
  <c r="P127" i="2"/>
  <c r="P126" i="2" s="1"/>
  <c r="P125" i="2" s="1"/>
  <c r="L127" i="2"/>
  <c r="L126" i="2" s="1"/>
  <c r="L125" i="2" s="1"/>
  <c r="K127" i="2"/>
  <c r="T127" i="2" s="1"/>
  <c r="I127" i="2"/>
  <c r="I126" i="2" s="1"/>
  <c r="H127" i="2"/>
  <c r="D127" i="2"/>
  <c r="D126" i="2" s="1"/>
  <c r="Y126" i="2"/>
  <c r="X126" i="2"/>
  <c r="S126" i="2"/>
  <c r="S125" i="2" s="1"/>
  <c r="O126" i="2"/>
  <c r="O125" i="2" s="1"/>
  <c r="N126" i="2"/>
  <c r="N125" i="2" s="1"/>
  <c r="Y125" i="2"/>
  <c r="X125" i="2"/>
  <c r="Q125" i="2"/>
  <c r="M125" i="2"/>
  <c r="I125" i="2"/>
  <c r="D125" i="2"/>
  <c r="T122" i="2"/>
  <c r="J122" i="2"/>
  <c r="U122" i="2" s="1"/>
  <c r="F122" i="2"/>
  <c r="V121" i="2"/>
  <c r="S121" i="2"/>
  <c r="S120" i="2" s="1"/>
  <c r="S119" i="2" s="1"/>
  <c r="S118" i="2" s="1"/>
  <c r="R121" i="2"/>
  <c r="Q121" i="2"/>
  <c r="P121" i="2"/>
  <c r="O121" i="2"/>
  <c r="O120" i="2" s="1"/>
  <c r="O119" i="2" s="1"/>
  <c r="N121" i="2"/>
  <c r="M121" i="2"/>
  <c r="L121" i="2"/>
  <c r="K121" i="2"/>
  <c r="K120" i="2" s="1"/>
  <c r="J121" i="2"/>
  <c r="I121" i="2"/>
  <c r="H121" i="2"/>
  <c r="F121" i="2"/>
  <c r="E121" i="2"/>
  <c r="D121" i="2"/>
  <c r="V120" i="2"/>
  <c r="V119" i="2" s="1"/>
  <c r="V118" i="2" s="1"/>
  <c r="R120" i="2"/>
  <c r="R119" i="2" s="1"/>
  <c r="R118" i="2" s="1"/>
  <c r="Q120" i="2"/>
  <c r="P120" i="2"/>
  <c r="N120" i="2"/>
  <c r="N119" i="2" s="1"/>
  <c r="N118" i="2" s="1"/>
  <c r="M120" i="2"/>
  <c r="L120" i="2"/>
  <c r="J120" i="2"/>
  <c r="J119" i="2" s="1"/>
  <c r="J118" i="2" s="1"/>
  <c r="I120" i="2"/>
  <c r="H120" i="2"/>
  <c r="E120" i="2"/>
  <c r="E119" i="2" s="1"/>
  <c r="E118" i="2" s="1"/>
  <c r="D120" i="2"/>
  <c r="Y119" i="2"/>
  <c r="Y118" i="2" s="1"/>
  <c r="X119" i="2"/>
  <c r="X118" i="2" s="1"/>
  <c r="Q119" i="2"/>
  <c r="Q118" i="2" s="1"/>
  <c r="P119" i="2"/>
  <c r="P118" i="2" s="1"/>
  <c r="M119" i="2"/>
  <c r="M118" i="2" s="1"/>
  <c r="L119" i="2"/>
  <c r="L118" i="2" s="1"/>
  <c r="I119" i="2"/>
  <c r="H119" i="2"/>
  <c r="D119" i="2"/>
  <c r="D118" i="2" s="1"/>
  <c r="O118" i="2"/>
  <c r="U116" i="2"/>
  <c r="W116" i="2" s="1"/>
  <c r="J116" i="2"/>
  <c r="J115" i="2"/>
  <c r="U115" i="2" s="1"/>
  <c r="W115" i="2" s="1"/>
  <c r="H114" i="2"/>
  <c r="J114" i="2" s="1"/>
  <c r="U114" i="2" s="1"/>
  <c r="W114" i="2" s="1"/>
  <c r="T113" i="2"/>
  <c r="J113" i="2"/>
  <c r="U113" i="2" s="1"/>
  <c r="W113" i="2" s="1"/>
  <c r="T112" i="2"/>
  <c r="J112" i="2"/>
  <c r="U112" i="2" s="1"/>
  <c r="W112" i="2" s="1"/>
  <c r="H112" i="2"/>
  <c r="T111" i="2"/>
  <c r="J111" i="2"/>
  <c r="T110" i="2"/>
  <c r="H110" i="2"/>
  <c r="J110" i="2" s="1"/>
  <c r="U109" i="2"/>
  <c r="W109" i="2" s="1"/>
  <c r="T109" i="2"/>
  <c r="J109" i="2"/>
  <c r="U108" i="2"/>
  <c r="W108" i="2" s="1"/>
  <c r="T108" i="2"/>
  <c r="J108" i="2"/>
  <c r="H108" i="2"/>
  <c r="T107" i="2"/>
  <c r="H107" i="2"/>
  <c r="Y106" i="2"/>
  <c r="X106" i="2"/>
  <c r="T106" i="2"/>
  <c r="Y105" i="2"/>
  <c r="X105" i="2"/>
  <c r="T105" i="2"/>
  <c r="W103" i="2"/>
  <c r="U103" i="2"/>
  <c r="T103" i="2"/>
  <c r="AA103" i="2" s="1"/>
  <c r="J103" i="2"/>
  <c r="F103" i="2"/>
  <c r="Y102" i="2"/>
  <c r="X102" i="2"/>
  <c r="V102" i="2"/>
  <c r="S102" i="2"/>
  <c r="S101" i="2" s="1"/>
  <c r="S88" i="2" s="1"/>
  <c r="S87" i="2" s="1"/>
  <c r="R102" i="2"/>
  <c r="Q102" i="2"/>
  <c r="P102" i="2"/>
  <c r="O102" i="2"/>
  <c r="O101" i="2" s="1"/>
  <c r="O88" i="2" s="1"/>
  <c r="O87" i="2" s="1"/>
  <c r="N102" i="2"/>
  <c r="M102" i="2"/>
  <c r="L102" i="2"/>
  <c r="K102" i="2"/>
  <c r="K101" i="2" s="1"/>
  <c r="J102" i="2"/>
  <c r="I102" i="2"/>
  <c r="H102" i="2"/>
  <c r="F102" i="2"/>
  <c r="E102" i="2"/>
  <c r="D102" i="2"/>
  <c r="V101" i="2"/>
  <c r="R101" i="2"/>
  <c r="Q101" i="2"/>
  <c r="P101" i="2"/>
  <c r="N101" i="2"/>
  <c r="M101" i="2"/>
  <c r="L101" i="2"/>
  <c r="J101" i="2"/>
  <c r="I101" i="2"/>
  <c r="H101" i="2"/>
  <c r="E101" i="2"/>
  <c r="D101" i="2"/>
  <c r="W100" i="2"/>
  <c r="T100" i="2"/>
  <c r="U100" i="2" s="1"/>
  <c r="J100" i="2"/>
  <c r="F100" i="2"/>
  <c r="T99" i="2"/>
  <c r="AA99" i="2" s="1"/>
  <c r="J99" i="2"/>
  <c r="F99" i="2"/>
  <c r="T98" i="2"/>
  <c r="U98" i="2" s="1"/>
  <c r="W98" i="2" s="1"/>
  <c r="J98" i="2"/>
  <c r="F98" i="2"/>
  <c r="Y97" i="2"/>
  <c r="X97" i="2"/>
  <c r="V97" i="2"/>
  <c r="S97" i="2"/>
  <c r="R97" i="2"/>
  <c r="Q97" i="2"/>
  <c r="P97" i="2"/>
  <c r="O97" i="2"/>
  <c r="M97" i="2"/>
  <c r="L97" i="2"/>
  <c r="K97" i="2"/>
  <c r="I97" i="2"/>
  <c r="H97" i="2"/>
  <c r="AA97" i="2" s="1"/>
  <c r="E97" i="2"/>
  <c r="D97" i="2"/>
  <c r="T96" i="2"/>
  <c r="AA96" i="2" s="1"/>
  <c r="J96" i="2"/>
  <c r="U96" i="2" s="1"/>
  <c r="W96" i="2" s="1"/>
  <c r="F96" i="2"/>
  <c r="Y95" i="2"/>
  <c r="X95" i="2"/>
  <c r="V95" i="2"/>
  <c r="S95" i="2"/>
  <c r="R95" i="2"/>
  <c r="Q95" i="2"/>
  <c r="P95" i="2"/>
  <c r="O95" i="2"/>
  <c r="M95" i="2"/>
  <c r="L95" i="2"/>
  <c r="L89" i="2" s="1"/>
  <c r="L88" i="2" s="1"/>
  <c r="K95" i="2"/>
  <c r="I95" i="2"/>
  <c r="H95" i="2"/>
  <c r="E95" i="2"/>
  <c r="D95" i="2"/>
  <c r="AA94" i="2"/>
  <c r="T94" i="2"/>
  <c r="J94" i="2"/>
  <c r="U93" i="2"/>
  <c r="W93" i="2" s="1"/>
  <c r="T93" i="2"/>
  <c r="AA93" i="2" s="1"/>
  <c r="J93" i="2"/>
  <c r="F93" i="2"/>
  <c r="AA92" i="2"/>
  <c r="T92" i="2"/>
  <c r="J92" i="2"/>
  <c r="U91" i="2"/>
  <c r="W91" i="2" s="1"/>
  <c r="T91" i="2"/>
  <c r="AA91" i="2" s="1"/>
  <c r="J91" i="2"/>
  <c r="F91" i="2"/>
  <c r="AA90" i="2"/>
  <c r="Y90" i="2"/>
  <c r="X90" i="2"/>
  <c r="V90" i="2"/>
  <c r="V89" i="2" s="1"/>
  <c r="S90" i="2"/>
  <c r="R90" i="2"/>
  <c r="Q90" i="2"/>
  <c r="P90" i="2"/>
  <c r="O90" i="2"/>
  <c r="M90" i="2"/>
  <c r="L90" i="2"/>
  <c r="K90" i="2"/>
  <c r="T90" i="2" s="1"/>
  <c r="I90" i="2"/>
  <c r="H90" i="2"/>
  <c r="E90" i="2"/>
  <c r="D90" i="2"/>
  <c r="S89" i="2"/>
  <c r="Q89" i="2"/>
  <c r="Q88" i="2" s="1"/>
  <c r="Q87" i="2" s="1"/>
  <c r="P89" i="2"/>
  <c r="O89" i="2"/>
  <c r="K89" i="2"/>
  <c r="H89" i="2"/>
  <c r="E89" i="2"/>
  <c r="Y88" i="2"/>
  <c r="X88" i="2"/>
  <c r="V88" i="2"/>
  <c r="V87" i="2" s="1"/>
  <c r="P88" i="2"/>
  <c r="N88" i="2"/>
  <c r="N87" i="2" s="1"/>
  <c r="E88" i="2"/>
  <c r="E87" i="2" s="1"/>
  <c r="Y87" i="2"/>
  <c r="X87" i="2"/>
  <c r="P87" i="2"/>
  <c r="L87" i="2"/>
  <c r="W84" i="2"/>
  <c r="J84" i="2"/>
  <c r="U84" i="2" s="1"/>
  <c r="U83" i="2"/>
  <c r="W83" i="2" s="1"/>
  <c r="H83" i="2"/>
  <c r="J83" i="2" s="1"/>
  <c r="U82" i="2"/>
  <c r="W82" i="2" s="1"/>
  <c r="J82" i="2"/>
  <c r="J81" i="2"/>
  <c r="U81" i="2" s="1"/>
  <c r="W81" i="2" s="1"/>
  <c r="J80" i="2"/>
  <c r="U80" i="2" s="1"/>
  <c r="W80" i="2" s="1"/>
  <c r="W79" i="2"/>
  <c r="J79" i="2"/>
  <c r="U79" i="2" s="1"/>
  <c r="U78" i="2"/>
  <c r="W78" i="2" s="1"/>
  <c r="J78" i="2"/>
  <c r="J76" i="2"/>
  <c r="U76" i="2" s="1"/>
  <c r="W76" i="2" s="1"/>
  <c r="H76" i="2"/>
  <c r="J75" i="2"/>
  <c r="U75" i="2" s="1"/>
  <c r="W75" i="2" s="1"/>
  <c r="H73" i="2"/>
  <c r="T72" i="2"/>
  <c r="Y71" i="2"/>
  <c r="X71" i="2"/>
  <c r="X70" i="2" s="1"/>
  <c r="V71" i="2"/>
  <c r="T71" i="2"/>
  <c r="Y70" i="2"/>
  <c r="V70" i="2"/>
  <c r="T70" i="2"/>
  <c r="W66" i="2"/>
  <c r="U66" i="2"/>
  <c r="T66" i="2"/>
  <c r="AA66" i="2" s="1"/>
  <c r="J66" i="2"/>
  <c r="F66" i="2"/>
  <c r="T65" i="2"/>
  <c r="AA65" i="2" s="1"/>
  <c r="J65" i="2"/>
  <c r="W64" i="2"/>
  <c r="U64" i="2"/>
  <c r="T64" i="2"/>
  <c r="AA64" i="2" s="1"/>
  <c r="J64" i="2"/>
  <c r="F64" i="2"/>
  <c r="T63" i="2"/>
  <c r="AA63" i="2" s="1"/>
  <c r="J63" i="2"/>
  <c r="F63" i="2"/>
  <c r="Y62" i="2"/>
  <c r="X62" i="2"/>
  <c r="V62" i="2"/>
  <c r="S62" i="2"/>
  <c r="S56" i="2" s="1"/>
  <c r="R62" i="2"/>
  <c r="Q62" i="2"/>
  <c r="P62" i="2"/>
  <c r="O62" i="2"/>
  <c r="O56" i="2" s="1"/>
  <c r="M62" i="2"/>
  <c r="L62" i="2"/>
  <c r="K62" i="2"/>
  <c r="T62" i="2" s="1"/>
  <c r="J62" i="2"/>
  <c r="I62" i="2"/>
  <c r="H62" i="2"/>
  <c r="E62" i="2"/>
  <c r="E56" i="2" s="1"/>
  <c r="D62" i="2"/>
  <c r="AA61" i="2"/>
  <c r="U61" i="2"/>
  <c r="W61" i="2" s="1"/>
  <c r="T61" i="2"/>
  <c r="J61" i="2"/>
  <c r="F61" i="2" s="1"/>
  <c r="AA60" i="2"/>
  <c r="T60" i="2"/>
  <c r="J60" i="2"/>
  <c r="AA59" i="2"/>
  <c r="U59" i="2"/>
  <c r="W59" i="2" s="1"/>
  <c r="T59" i="2"/>
  <c r="J59" i="2"/>
  <c r="F59" i="2" s="1"/>
  <c r="AA58" i="2"/>
  <c r="T58" i="2"/>
  <c r="J58" i="2"/>
  <c r="Y57" i="2"/>
  <c r="X57" i="2"/>
  <c r="V57" i="2"/>
  <c r="S57" i="2"/>
  <c r="R57" i="2"/>
  <c r="Q57" i="2"/>
  <c r="P57" i="2"/>
  <c r="P56" i="2" s="1"/>
  <c r="O57" i="2"/>
  <c r="M57" i="2"/>
  <c r="L57" i="2"/>
  <c r="K57" i="2"/>
  <c r="K56" i="2" s="1"/>
  <c r="I57" i="2"/>
  <c r="J57" i="2" s="1"/>
  <c r="H57" i="2"/>
  <c r="E57" i="2"/>
  <c r="D57" i="2"/>
  <c r="V56" i="2"/>
  <c r="R56" i="2"/>
  <c r="Q56" i="2"/>
  <c r="M56" i="2"/>
  <c r="L56" i="2"/>
  <c r="J56" i="2"/>
  <c r="I56" i="2"/>
  <c r="H56" i="2"/>
  <c r="D56" i="2"/>
  <c r="U55" i="2"/>
  <c r="W55" i="2" s="1"/>
  <c r="T55" i="2"/>
  <c r="AA55" i="2" s="1"/>
  <c r="J55" i="2"/>
  <c r="F55" i="2" s="1"/>
  <c r="AA54" i="2"/>
  <c r="T54" i="2"/>
  <c r="J54" i="2"/>
  <c r="U53" i="2"/>
  <c r="W53" i="2" s="1"/>
  <c r="T53" i="2"/>
  <c r="AA53" i="2" s="1"/>
  <c r="J53" i="2"/>
  <c r="F53" i="2" s="1"/>
  <c r="AA52" i="2"/>
  <c r="T52" i="2"/>
  <c r="J52" i="2"/>
  <c r="U51" i="2"/>
  <c r="W51" i="2" s="1"/>
  <c r="T51" i="2"/>
  <c r="AA51" i="2" s="1"/>
  <c r="J51" i="2"/>
  <c r="F51" i="2" s="1"/>
  <c r="AA50" i="2"/>
  <c r="T50" i="2"/>
  <c r="J50" i="2"/>
  <c r="U49" i="2"/>
  <c r="W49" i="2" s="1"/>
  <c r="T49" i="2"/>
  <c r="AA49" i="2" s="1"/>
  <c r="J49" i="2"/>
  <c r="F49" i="2" s="1"/>
  <c r="Y48" i="2"/>
  <c r="X48" i="2"/>
  <c r="V48" i="2"/>
  <c r="S48" i="2"/>
  <c r="R48" i="2"/>
  <c r="Q48" i="2"/>
  <c r="P48" i="2"/>
  <c r="O48" i="2"/>
  <c r="M48" i="2"/>
  <c r="L48" i="2"/>
  <c r="K48" i="2"/>
  <c r="I48" i="2"/>
  <c r="H48" i="2"/>
  <c r="E48" i="2"/>
  <c r="D48" i="2"/>
  <c r="T47" i="2"/>
  <c r="AA47" i="2" s="1"/>
  <c r="J47" i="2"/>
  <c r="F47" i="2" s="1"/>
  <c r="Y46" i="2"/>
  <c r="X46" i="2"/>
  <c r="V46" i="2"/>
  <c r="S46" i="2"/>
  <c r="R46" i="2"/>
  <c r="Q46" i="2"/>
  <c r="P46" i="2"/>
  <c r="O46" i="2"/>
  <c r="M46" i="2"/>
  <c r="L46" i="2"/>
  <c r="K46" i="2"/>
  <c r="T46" i="2" s="1"/>
  <c r="I46" i="2"/>
  <c r="H46" i="2"/>
  <c r="E46" i="2"/>
  <c r="D46" i="2"/>
  <c r="AA45" i="2"/>
  <c r="T45" i="2"/>
  <c r="J45" i="2"/>
  <c r="U44" i="2"/>
  <c r="W44" i="2" s="1"/>
  <c r="T44" i="2"/>
  <c r="AA44" i="2" s="1"/>
  <c r="J44" i="2"/>
  <c r="F44" i="2" s="1"/>
  <c r="AA43" i="2"/>
  <c r="T43" i="2"/>
  <c r="J43" i="2"/>
  <c r="U42" i="2"/>
  <c r="W42" i="2" s="1"/>
  <c r="T42" i="2"/>
  <c r="AA42" i="2" s="1"/>
  <c r="J42" i="2"/>
  <c r="F42" i="2" s="1"/>
  <c r="AA41" i="2"/>
  <c r="T41" i="2"/>
  <c r="J41" i="2"/>
  <c r="U40" i="2"/>
  <c r="W40" i="2" s="1"/>
  <c r="T40" i="2"/>
  <c r="AA40" i="2" s="1"/>
  <c r="J40" i="2"/>
  <c r="F40" i="2" s="1"/>
  <c r="AA39" i="2"/>
  <c r="T39" i="2"/>
  <c r="J39" i="2"/>
  <c r="T38" i="2"/>
  <c r="AA38" i="2" s="1"/>
  <c r="J38" i="2"/>
  <c r="F38" i="2" s="1"/>
  <c r="AA37" i="2"/>
  <c r="T37" i="2"/>
  <c r="J37" i="2"/>
  <c r="Y36" i="2"/>
  <c r="X36" i="2"/>
  <c r="V36" i="2"/>
  <c r="S36" i="2"/>
  <c r="R36" i="2"/>
  <c r="Q36" i="2"/>
  <c r="P36" i="2"/>
  <c r="P23" i="2" s="1"/>
  <c r="O36" i="2"/>
  <c r="M36" i="2"/>
  <c r="L36" i="2"/>
  <c r="K36" i="2"/>
  <c r="K23" i="2" s="1"/>
  <c r="I36" i="2"/>
  <c r="H36" i="2"/>
  <c r="E36" i="2"/>
  <c r="D36" i="2"/>
  <c r="W35" i="2"/>
  <c r="T35" i="2"/>
  <c r="U35" i="2" s="1"/>
  <c r="J35" i="2"/>
  <c r="F35" i="2"/>
  <c r="T34" i="2"/>
  <c r="AA34" i="2" s="1"/>
  <c r="J34" i="2"/>
  <c r="F34" i="2"/>
  <c r="W33" i="2"/>
  <c r="T33" i="2"/>
  <c r="U33" i="2" s="1"/>
  <c r="J33" i="2"/>
  <c r="F33" i="2"/>
  <c r="T32" i="2"/>
  <c r="AA32" i="2" s="1"/>
  <c r="J32" i="2"/>
  <c r="F32" i="2"/>
  <c r="T31" i="2"/>
  <c r="U31" i="2" s="1"/>
  <c r="W31" i="2" s="1"/>
  <c r="J31" i="2"/>
  <c r="F31" i="2"/>
  <c r="T30" i="2"/>
  <c r="AA30" i="2" s="1"/>
  <c r="J30" i="2"/>
  <c r="F30" i="2" s="1"/>
  <c r="Y29" i="2"/>
  <c r="X29" i="2"/>
  <c r="V29" i="2"/>
  <c r="S29" i="2"/>
  <c r="R29" i="2"/>
  <c r="Q29" i="2"/>
  <c r="P29" i="2"/>
  <c r="O29" i="2"/>
  <c r="M29" i="2"/>
  <c r="L29" i="2"/>
  <c r="K29" i="2"/>
  <c r="T29" i="2" s="1"/>
  <c r="I29" i="2"/>
  <c r="H29" i="2"/>
  <c r="E29" i="2"/>
  <c r="D29" i="2"/>
  <c r="AA28" i="2"/>
  <c r="T28" i="2"/>
  <c r="J28" i="2"/>
  <c r="U27" i="2"/>
  <c r="W27" i="2" s="1"/>
  <c r="T27" i="2"/>
  <c r="AA27" i="2" s="1"/>
  <c r="J27" i="2"/>
  <c r="F27" i="2" s="1"/>
  <c r="AA26" i="2"/>
  <c r="T26" i="2"/>
  <c r="J26" i="2"/>
  <c r="U25" i="2"/>
  <c r="W25" i="2" s="1"/>
  <c r="T25" i="2"/>
  <c r="AA25" i="2" s="1"/>
  <c r="J25" i="2"/>
  <c r="F25" i="2" s="1"/>
  <c r="Y24" i="2"/>
  <c r="X24" i="2"/>
  <c r="V24" i="2"/>
  <c r="V23" i="2" s="1"/>
  <c r="V10" i="2" s="1"/>
  <c r="V9" i="2" s="1"/>
  <c r="S24" i="2"/>
  <c r="R24" i="2"/>
  <c r="Q24" i="2"/>
  <c r="P24" i="2"/>
  <c r="O24" i="2"/>
  <c r="M24" i="2"/>
  <c r="L24" i="2"/>
  <c r="K24" i="2"/>
  <c r="T24" i="2" s="1"/>
  <c r="AA24" i="2" s="1"/>
  <c r="I24" i="2"/>
  <c r="I23" i="2" s="1"/>
  <c r="I10" i="2" s="1"/>
  <c r="I9" i="2" s="1"/>
  <c r="H24" i="2"/>
  <c r="E24" i="2"/>
  <c r="D24" i="2"/>
  <c r="D23" i="2" s="1"/>
  <c r="D10" i="2" s="1"/>
  <c r="D9" i="2" s="1"/>
  <c r="S23" i="2"/>
  <c r="Q23" i="2"/>
  <c r="O23" i="2"/>
  <c r="L23" i="2"/>
  <c r="H23" i="2"/>
  <c r="E23" i="2"/>
  <c r="AA22" i="2"/>
  <c r="T22" i="2"/>
  <c r="J22" i="2"/>
  <c r="AA21" i="2"/>
  <c r="U21" i="2"/>
  <c r="W21" i="2" s="1"/>
  <c r="T21" i="2"/>
  <c r="J21" i="2"/>
  <c r="F21" i="2" s="1"/>
  <c r="AA20" i="2"/>
  <c r="T20" i="2"/>
  <c r="J20" i="2"/>
  <c r="Y19" i="2"/>
  <c r="X19" i="2"/>
  <c r="V19" i="2"/>
  <c r="S19" i="2"/>
  <c r="R19" i="2"/>
  <c r="Q19" i="2"/>
  <c r="P19" i="2"/>
  <c r="O19" i="2"/>
  <c r="M19" i="2"/>
  <c r="L19" i="2"/>
  <c r="K19" i="2"/>
  <c r="T19" i="2" s="1"/>
  <c r="AA19" i="2" s="1"/>
  <c r="I19" i="2"/>
  <c r="J19" i="2" s="1"/>
  <c r="H19" i="2"/>
  <c r="F19" i="2"/>
  <c r="E19" i="2"/>
  <c r="D19" i="2"/>
  <c r="T18" i="2"/>
  <c r="U18" i="2" s="1"/>
  <c r="W18" i="2" s="1"/>
  <c r="J18" i="2"/>
  <c r="F18" i="2"/>
  <c r="Y17" i="2"/>
  <c r="X17" i="2"/>
  <c r="V17" i="2"/>
  <c r="S17" i="2"/>
  <c r="R17" i="2"/>
  <c r="Q17" i="2"/>
  <c r="P17" i="2"/>
  <c r="O17" i="2"/>
  <c r="O11" i="2" s="1"/>
  <c r="O10" i="2" s="1"/>
  <c r="O9" i="2" s="1"/>
  <c r="M17" i="2"/>
  <c r="L17" i="2"/>
  <c r="K17" i="2"/>
  <c r="J17" i="2"/>
  <c r="I17" i="2"/>
  <c r="H17" i="2"/>
  <c r="E17" i="2"/>
  <c r="D17" i="2"/>
  <c r="U16" i="2"/>
  <c r="W16" i="2" s="1"/>
  <c r="T16" i="2"/>
  <c r="AA16" i="2" s="1"/>
  <c r="J16" i="2"/>
  <c r="F16" i="2" s="1"/>
  <c r="AA15" i="2"/>
  <c r="T15" i="2"/>
  <c r="J15" i="2"/>
  <c r="U14" i="2"/>
  <c r="W14" i="2" s="1"/>
  <c r="T14" i="2"/>
  <c r="AA14" i="2" s="1"/>
  <c r="J14" i="2"/>
  <c r="F14" i="2" s="1"/>
  <c r="AA13" i="2"/>
  <c r="T13" i="2"/>
  <c r="J13" i="2"/>
  <c r="Y12" i="2"/>
  <c r="X12" i="2"/>
  <c r="V12" i="2"/>
  <c r="S12" i="2"/>
  <c r="R12" i="2"/>
  <c r="Q12" i="2"/>
  <c r="P12" i="2"/>
  <c r="O12" i="2"/>
  <c r="M12" i="2"/>
  <c r="L12" i="2"/>
  <c r="K12" i="2"/>
  <c r="I12" i="2"/>
  <c r="J12" i="2" s="1"/>
  <c r="H12" i="2"/>
  <c r="E12" i="2"/>
  <c r="D12" i="2"/>
  <c r="V11" i="2"/>
  <c r="S11" i="2"/>
  <c r="R11" i="2"/>
  <c r="Q11" i="2"/>
  <c r="Q10" i="2" s="1"/>
  <c r="Q9" i="2" s="1"/>
  <c r="M11" i="2"/>
  <c r="L11" i="2"/>
  <c r="L10" i="2" s="1"/>
  <c r="L9" i="2" s="1"/>
  <c r="J11" i="2"/>
  <c r="I11" i="2"/>
  <c r="H11" i="2"/>
  <c r="E11" i="2"/>
  <c r="D11" i="2"/>
  <c r="Y10" i="2"/>
  <c r="X10" i="2"/>
  <c r="X9" i="2" s="1"/>
  <c r="Y9" i="2"/>
  <c r="N9" i="2"/>
  <c r="X8" i="2"/>
  <c r="AG174" i="1" s="1"/>
  <c r="N8" i="2"/>
  <c r="F7" i="2"/>
  <c r="C2" i="2"/>
  <c r="AE176" i="1"/>
  <c r="V176" i="1"/>
  <c r="Y174" i="1"/>
  <c r="P174" i="1"/>
  <c r="AJ172" i="1"/>
  <c r="AJ171" i="1"/>
  <c r="AF169" i="1"/>
  <c r="AC169" i="1"/>
  <c r="AD169" i="1" s="1"/>
  <c r="U169" i="1"/>
  <c r="P169" i="1"/>
  <c r="AH167" i="1"/>
  <c r="AH176" i="1" s="1"/>
  <c r="AG167" i="1"/>
  <c r="AG176" i="1" s="1"/>
  <c r="AE167" i="1"/>
  <c r="AB167" i="1"/>
  <c r="AB176" i="1" s="1"/>
  <c r="AA167" i="1"/>
  <c r="AA176" i="1" s="1"/>
  <c r="Z167" i="1"/>
  <c r="Z176" i="1" s="1"/>
  <c r="Y167" i="1"/>
  <c r="Y176" i="1" s="1"/>
  <c r="X167" i="1"/>
  <c r="X176" i="1" s="1"/>
  <c r="V167" i="1"/>
  <c r="U167" i="1"/>
  <c r="T167" i="1"/>
  <c r="T176" i="1" s="1"/>
  <c r="S167" i="1"/>
  <c r="Q167" i="1"/>
  <c r="Q176" i="1" s="1"/>
  <c r="P167" i="1"/>
  <c r="O167" i="1"/>
  <c r="O176" i="1" s="1"/>
  <c r="N167" i="1"/>
  <c r="N176" i="1" s="1"/>
  <c r="M167" i="1"/>
  <c r="M176" i="1" s="1"/>
  <c r="L167" i="1"/>
  <c r="L176" i="1" s="1"/>
  <c r="AC166" i="1"/>
  <c r="AJ166" i="1" s="1"/>
  <c r="U166" i="1"/>
  <c r="P166" i="1"/>
  <c r="AC164" i="1"/>
  <c r="AJ164" i="1" s="1"/>
  <c r="U164" i="1"/>
  <c r="P164" i="1"/>
  <c r="AJ160" i="1"/>
  <c r="AD159" i="1"/>
  <c r="AF159" i="1" s="1"/>
  <c r="AC159" i="1"/>
  <c r="AJ159" i="1" s="1"/>
  <c r="U159" i="1"/>
  <c r="AH158" i="1"/>
  <c r="AH151" i="1" s="1"/>
  <c r="AG158" i="1"/>
  <c r="AE158" i="1"/>
  <c r="AB158" i="1"/>
  <c r="AA158" i="1"/>
  <c r="Z158" i="1"/>
  <c r="Y158" i="1"/>
  <c r="X158" i="1"/>
  <c r="V158" i="1"/>
  <c r="T158" i="1"/>
  <c r="U158" i="1" s="1"/>
  <c r="S158" i="1"/>
  <c r="Q158" i="1"/>
  <c r="P158" i="1"/>
  <c r="O158" i="1"/>
  <c r="N158" i="1"/>
  <c r="M158" i="1"/>
  <c r="L158" i="1"/>
  <c r="AC157" i="1"/>
  <c r="AJ157" i="1" s="1"/>
  <c r="U157" i="1"/>
  <c r="AH156" i="1"/>
  <c r="AG156" i="1"/>
  <c r="AE156" i="1"/>
  <c r="AE151" i="1" s="1"/>
  <c r="AB156" i="1"/>
  <c r="AA156" i="1"/>
  <c r="Z156" i="1"/>
  <c r="Y156" i="1"/>
  <c r="X156" i="1"/>
  <c r="V156" i="1"/>
  <c r="T156" i="1"/>
  <c r="S156" i="1"/>
  <c r="Q156" i="1"/>
  <c r="P156" i="1"/>
  <c r="O156" i="1"/>
  <c r="N156" i="1"/>
  <c r="M156" i="1"/>
  <c r="L156" i="1"/>
  <c r="AJ155" i="1"/>
  <c r="AC155" i="1"/>
  <c r="U155" i="1"/>
  <c r="AD155" i="1" s="1"/>
  <c r="AF155" i="1" s="1"/>
  <c r="P155" i="1"/>
  <c r="AC154" i="1"/>
  <c r="AJ154" i="1" s="1"/>
  <c r="U154" i="1"/>
  <c r="P154" i="1"/>
  <c r="AJ153" i="1"/>
  <c r="AF153" i="1"/>
  <c r="AC153" i="1"/>
  <c r="U153" i="1"/>
  <c r="AD153" i="1" s="1"/>
  <c r="P153" i="1"/>
  <c r="AH152" i="1"/>
  <c r="AG152" i="1"/>
  <c r="AG151" i="1" s="1"/>
  <c r="AE152" i="1"/>
  <c r="AB152" i="1"/>
  <c r="AA152" i="1"/>
  <c r="Z152" i="1"/>
  <c r="Z151" i="1" s="1"/>
  <c r="Y152" i="1"/>
  <c r="X152" i="1"/>
  <c r="V152" i="1"/>
  <c r="V151" i="1" s="1"/>
  <c r="T152" i="1"/>
  <c r="S152" i="1"/>
  <c r="Q152" i="1"/>
  <c r="O152" i="1"/>
  <c r="N152" i="1"/>
  <c r="N151" i="1" s="1"/>
  <c r="M152" i="1"/>
  <c r="L152" i="1"/>
  <c r="AA151" i="1"/>
  <c r="Q151" i="1"/>
  <c r="M151" i="1"/>
  <c r="L151" i="1"/>
  <c r="AD150" i="1"/>
  <c r="AF150" i="1" s="1"/>
  <c r="AC150" i="1"/>
  <c r="AJ150" i="1" s="1"/>
  <c r="U150" i="1"/>
  <c r="P150" i="1"/>
  <c r="AH149" i="1"/>
  <c r="AH148" i="1" s="1"/>
  <c r="AG149" i="1"/>
  <c r="AE149" i="1"/>
  <c r="AE148" i="1" s="1"/>
  <c r="AB149" i="1"/>
  <c r="AA149" i="1"/>
  <c r="AA148" i="1" s="1"/>
  <c r="Z149" i="1"/>
  <c r="Z148" i="1" s="1"/>
  <c r="Y149" i="1"/>
  <c r="Y148" i="1" s="1"/>
  <c r="X149" i="1"/>
  <c r="V149" i="1"/>
  <c r="T149" i="1"/>
  <c r="U149" i="1" s="1"/>
  <c r="S149" i="1"/>
  <c r="Q149" i="1"/>
  <c r="Q148" i="1" s="1"/>
  <c r="P149" i="1"/>
  <c r="P148" i="1" s="1"/>
  <c r="P143" i="1" s="1"/>
  <c r="O149" i="1"/>
  <c r="N149" i="1"/>
  <c r="M149" i="1"/>
  <c r="M148" i="1" s="1"/>
  <c r="L149" i="1"/>
  <c r="L148" i="1" s="1"/>
  <c r="AG148" i="1"/>
  <c r="AB148" i="1"/>
  <c r="X148" i="1"/>
  <c r="T148" i="1"/>
  <c r="S148" i="1"/>
  <c r="O148" i="1"/>
  <c r="N148" i="1"/>
  <c r="AJ147" i="1"/>
  <c r="AF147" i="1"/>
  <c r="AC147" i="1"/>
  <c r="U147" i="1"/>
  <c r="AD147" i="1" s="1"/>
  <c r="P147" i="1"/>
  <c r="AD146" i="1"/>
  <c r="AF146" i="1" s="1"/>
  <c r="AC146" i="1"/>
  <c r="AJ146" i="1" s="1"/>
  <c r="U146" i="1"/>
  <c r="P146" i="1"/>
  <c r="AH145" i="1"/>
  <c r="AH144" i="1" s="1"/>
  <c r="AG145" i="1"/>
  <c r="AE145" i="1"/>
  <c r="AE144" i="1" s="1"/>
  <c r="AB145" i="1"/>
  <c r="AA145" i="1"/>
  <c r="AA144" i="1" s="1"/>
  <c r="Z145" i="1"/>
  <c r="Z144" i="1" s="1"/>
  <c r="Y145" i="1"/>
  <c r="Y144" i="1" s="1"/>
  <c r="Y143" i="1" s="1"/>
  <c r="X145" i="1"/>
  <c r="X144" i="1" s="1"/>
  <c r="X143" i="1" s="1"/>
  <c r="V145" i="1"/>
  <c r="T145" i="1"/>
  <c r="S145" i="1"/>
  <c r="U145" i="1" s="1"/>
  <c r="Q145" i="1"/>
  <c r="Q144" i="1" s="1"/>
  <c r="P145" i="1"/>
  <c r="P144" i="1" s="1"/>
  <c r="O145" i="1"/>
  <c r="O144" i="1" s="1"/>
  <c r="O143" i="1" s="1"/>
  <c r="N145" i="1"/>
  <c r="N144" i="1" s="1"/>
  <c r="N143" i="1" s="1"/>
  <c r="N142" i="1" s="1"/>
  <c r="N162" i="1" s="1"/>
  <c r="M145" i="1"/>
  <c r="M144" i="1" s="1"/>
  <c r="L145" i="1"/>
  <c r="L144" i="1" s="1"/>
  <c r="AG144" i="1"/>
  <c r="AB144" i="1"/>
  <c r="T144" i="1"/>
  <c r="S144" i="1"/>
  <c r="AH143" i="1"/>
  <c r="AE143" i="1"/>
  <c r="M143" i="1"/>
  <c r="AJ141" i="1"/>
  <c r="AC141" i="1"/>
  <c r="U141" i="1"/>
  <c r="AD141" i="1" s="1"/>
  <c r="AF141" i="1" s="1"/>
  <c r="P141" i="1"/>
  <c r="AD140" i="1"/>
  <c r="AF140" i="1" s="1"/>
  <c r="AC140" i="1"/>
  <c r="AJ140" i="1" s="1"/>
  <c r="U140" i="1"/>
  <c r="P140" i="1"/>
  <c r="AJ139" i="1"/>
  <c r="AC139" i="1"/>
  <c r="U139" i="1"/>
  <c r="AD139" i="1" s="1"/>
  <c r="AF139" i="1" s="1"/>
  <c r="P139" i="1"/>
  <c r="AH138" i="1"/>
  <c r="AG138" i="1"/>
  <c r="AG137" i="1" s="1"/>
  <c r="AG136" i="1" s="1"/>
  <c r="AE138" i="1"/>
  <c r="AB138" i="1"/>
  <c r="AB137" i="1" s="1"/>
  <c r="AA138" i="1"/>
  <c r="AA137" i="1" s="1"/>
  <c r="AA136" i="1" s="1"/>
  <c r="Z138" i="1"/>
  <c r="Z137" i="1" s="1"/>
  <c r="Z136" i="1" s="1"/>
  <c r="Y138" i="1"/>
  <c r="Y137" i="1" s="1"/>
  <c r="X138" i="1"/>
  <c r="X137" i="1" s="1"/>
  <c r="X136" i="1" s="1"/>
  <c r="V138" i="1"/>
  <c r="T138" i="1"/>
  <c r="T137" i="1" s="1"/>
  <c r="T136" i="1" s="1"/>
  <c r="S138" i="1"/>
  <c r="Q138" i="1"/>
  <c r="O138" i="1"/>
  <c r="O137" i="1" s="1"/>
  <c r="O136" i="1" s="1"/>
  <c r="N138" i="1"/>
  <c r="N137" i="1" s="1"/>
  <c r="N136" i="1" s="1"/>
  <c r="M138" i="1"/>
  <c r="L138" i="1"/>
  <c r="AH137" i="1"/>
  <c r="AH136" i="1" s="1"/>
  <c r="AE137" i="1"/>
  <c r="AE136" i="1" s="1"/>
  <c r="V137" i="1"/>
  <c r="Q137" i="1"/>
  <c r="Q136" i="1" s="1"/>
  <c r="M137" i="1"/>
  <c r="M136" i="1" s="1"/>
  <c r="L137" i="1"/>
  <c r="L136" i="1" s="1"/>
  <c r="AB136" i="1"/>
  <c r="Y136" i="1"/>
  <c r="AJ135" i="1"/>
  <c r="AF135" i="1"/>
  <c r="AC135" i="1"/>
  <c r="U135" i="1"/>
  <c r="AD135" i="1" s="1"/>
  <c r="P135" i="1"/>
  <c r="P134" i="1" s="1"/>
  <c r="AH134" i="1"/>
  <c r="AG134" i="1"/>
  <c r="AE134" i="1"/>
  <c r="AB134" i="1"/>
  <c r="AA134" i="1"/>
  <c r="Z134" i="1"/>
  <c r="Y134" i="1"/>
  <c r="X134" i="1"/>
  <c r="AC134" i="1" s="1"/>
  <c r="V134" i="1"/>
  <c r="T134" i="1"/>
  <c r="S134" i="1"/>
  <c r="Q134" i="1"/>
  <c r="O134" i="1"/>
  <c r="N134" i="1"/>
  <c r="M134" i="1"/>
  <c r="L134" i="1"/>
  <c r="AJ133" i="1"/>
  <c r="AC133" i="1"/>
  <c r="U133" i="1"/>
  <c r="AD133" i="1" s="1"/>
  <c r="AF133" i="1" s="1"/>
  <c r="P133" i="1"/>
  <c r="P132" i="1" s="1"/>
  <c r="P131" i="1" s="1"/>
  <c r="P130" i="1" s="1"/>
  <c r="AH132" i="1"/>
  <c r="AG132" i="1"/>
  <c r="AE132" i="1"/>
  <c r="AB132" i="1"/>
  <c r="AA132" i="1"/>
  <c r="Z132" i="1"/>
  <c r="Y132" i="1"/>
  <c r="X132" i="1"/>
  <c r="V132" i="1"/>
  <c r="T132" i="1"/>
  <c r="T131" i="1" s="1"/>
  <c r="T130" i="1" s="1"/>
  <c r="S132" i="1"/>
  <c r="Q132" i="1"/>
  <c r="Q131" i="1" s="1"/>
  <c r="Q130" i="1" s="1"/>
  <c r="O132" i="1"/>
  <c r="O131" i="1" s="1"/>
  <c r="N132" i="1"/>
  <c r="N131" i="1" s="1"/>
  <c r="M132" i="1"/>
  <c r="L132" i="1"/>
  <c r="L131" i="1" s="1"/>
  <c r="L130" i="1" s="1"/>
  <c r="AH131" i="1"/>
  <c r="AH130" i="1" s="1"/>
  <c r="AE131" i="1"/>
  <c r="AE130" i="1" s="1"/>
  <c r="AA131" i="1"/>
  <c r="AA130" i="1" s="1"/>
  <c r="Z131" i="1"/>
  <c r="Z130" i="1" s="1"/>
  <c r="V131" i="1"/>
  <c r="M131" i="1"/>
  <c r="M130" i="1" s="1"/>
  <c r="O130" i="1"/>
  <c r="N130" i="1"/>
  <c r="AJ129" i="1"/>
  <c r="AF129" i="1"/>
  <c r="AC129" i="1"/>
  <c r="U129" i="1"/>
  <c r="AD129" i="1" s="1"/>
  <c r="P129" i="1"/>
  <c r="AD128" i="1"/>
  <c r="AF128" i="1" s="1"/>
  <c r="AG128" i="1" s="1"/>
  <c r="AG125" i="1" s="1"/>
  <c r="AC128" i="1"/>
  <c r="AJ128" i="1" s="1"/>
  <c r="U128" i="1"/>
  <c r="P128" i="1"/>
  <c r="AJ127" i="1"/>
  <c r="AC127" i="1"/>
  <c r="U127" i="1"/>
  <c r="P127" i="1"/>
  <c r="AF126" i="1"/>
  <c r="AD126" i="1"/>
  <c r="AC126" i="1"/>
  <c r="AJ126" i="1" s="1"/>
  <c r="U126" i="1"/>
  <c r="P126" i="1"/>
  <c r="P125" i="1" s="1"/>
  <c r="AH125" i="1"/>
  <c r="AE125" i="1"/>
  <c r="AE119" i="1" s="1"/>
  <c r="AB125" i="1"/>
  <c r="AA125" i="1"/>
  <c r="Z125" i="1"/>
  <c r="Y125" i="1"/>
  <c r="X125" i="1"/>
  <c r="V125" i="1"/>
  <c r="T125" i="1"/>
  <c r="S125" i="1"/>
  <c r="Q125" i="1"/>
  <c r="O125" i="1"/>
  <c r="N125" i="1"/>
  <c r="M125" i="1"/>
  <c r="L125" i="1"/>
  <c r="AD124" i="1"/>
  <c r="AF124" i="1" s="1"/>
  <c r="AC124" i="1"/>
  <c r="AJ124" i="1" s="1"/>
  <c r="U124" i="1"/>
  <c r="P124" i="1"/>
  <c r="AC123" i="1"/>
  <c r="AJ123" i="1" s="1"/>
  <c r="U123" i="1"/>
  <c r="P123" i="1"/>
  <c r="AD122" i="1"/>
  <c r="AF122" i="1" s="1"/>
  <c r="AC122" i="1"/>
  <c r="AJ122" i="1" s="1"/>
  <c r="U122" i="1"/>
  <c r="P122" i="1"/>
  <c r="AJ121" i="1"/>
  <c r="AC121" i="1"/>
  <c r="U121" i="1"/>
  <c r="P121" i="1"/>
  <c r="AH120" i="1"/>
  <c r="AH119" i="1" s="1"/>
  <c r="AG120" i="1"/>
  <c r="AE120" i="1"/>
  <c r="AB120" i="1"/>
  <c r="AB119" i="1" s="1"/>
  <c r="AA120" i="1"/>
  <c r="AA119" i="1" s="1"/>
  <c r="Z120" i="1"/>
  <c r="Z119" i="1" s="1"/>
  <c r="Y120" i="1"/>
  <c r="X120" i="1"/>
  <c r="X119" i="1" s="1"/>
  <c r="V120" i="1"/>
  <c r="V119" i="1" s="1"/>
  <c r="T120" i="1"/>
  <c r="S120" i="1"/>
  <c r="Q120" i="1"/>
  <c r="P120" i="1"/>
  <c r="O120" i="1"/>
  <c r="O119" i="1" s="1"/>
  <c r="N120" i="1"/>
  <c r="M120" i="1"/>
  <c r="L120" i="1"/>
  <c r="L119" i="1" s="1"/>
  <c r="Q119" i="1"/>
  <c r="AC118" i="1"/>
  <c r="AJ118" i="1" s="1"/>
  <c r="U118" i="1"/>
  <c r="P118" i="1"/>
  <c r="AH117" i="1"/>
  <c r="AG117" i="1"/>
  <c r="AE117" i="1"/>
  <c r="AE113" i="1" s="1"/>
  <c r="AE112" i="1" s="1"/>
  <c r="AB117" i="1"/>
  <c r="AA117" i="1"/>
  <c r="Z117" i="1"/>
  <c r="Y117" i="1"/>
  <c r="X117" i="1"/>
  <c r="V117" i="1"/>
  <c r="T117" i="1"/>
  <c r="S117" i="1"/>
  <c r="U117" i="1" s="1"/>
  <c r="Q117" i="1"/>
  <c r="P117" i="1"/>
  <c r="O117" i="1"/>
  <c r="N117" i="1"/>
  <c r="M117" i="1"/>
  <c r="L117" i="1"/>
  <c r="AF116" i="1"/>
  <c r="AD116" i="1"/>
  <c r="AC116" i="1"/>
  <c r="AJ116" i="1" s="1"/>
  <c r="U116" i="1"/>
  <c r="P116" i="1"/>
  <c r="AC115" i="1"/>
  <c r="AJ115" i="1" s="1"/>
  <c r="U115" i="1"/>
  <c r="AD115" i="1" s="1"/>
  <c r="AF115" i="1" s="1"/>
  <c r="P115" i="1"/>
  <c r="AH114" i="1"/>
  <c r="AG114" i="1"/>
  <c r="AG113" i="1" s="1"/>
  <c r="AE114" i="1"/>
  <c r="AB114" i="1"/>
  <c r="AA114" i="1"/>
  <c r="Z114" i="1"/>
  <c r="Y114" i="1"/>
  <c r="X114" i="1"/>
  <c r="V114" i="1"/>
  <c r="V113" i="1" s="1"/>
  <c r="T114" i="1"/>
  <c r="T113" i="1" s="1"/>
  <c r="S114" i="1"/>
  <c r="Q114" i="1"/>
  <c r="O114" i="1"/>
  <c r="O113" i="1" s="1"/>
  <c r="O112" i="1" s="1"/>
  <c r="N114" i="1"/>
  <c r="N113" i="1" s="1"/>
  <c r="M114" i="1"/>
  <c r="L114" i="1"/>
  <c r="AH113" i="1"/>
  <c r="AH112" i="1" s="1"/>
  <c r="AA113" i="1"/>
  <c r="Q113" i="1"/>
  <c r="M113" i="1"/>
  <c r="L113" i="1"/>
  <c r="L112" i="1" s="1"/>
  <c r="AJ111" i="1"/>
  <c r="AC111" i="1"/>
  <c r="U111" i="1"/>
  <c r="AD111" i="1" s="1"/>
  <c r="AF111" i="1" s="1"/>
  <c r="AJ110" i="1"/>
  <c r="AC110" i="1"/>
  <c r="U110" i="1"/>
  <c r="AD110" i="1" s="1"/>
  <c r="AF110" i="1" s="1"/>
  <c r="P110" i="1"/>
  <c r="AJ109" i="1"/>
  <c r="AD109" i="1"/>
  <c r="AF109" i="1" s="1"/>
  <c r="AC109" i="1"/>
  <c r="U109" i="1"/>
  <c r="P109" i="1"/>
  <c r="P108" i="1" s="1"/>
  <c r="AH108" i="1"/>
  <c r="AG108" i="1"/>
  <c r="AE108" i="1"/>
  <c r="AB108" i="1"/>
  <c r="AA108" i="1"/>
  <c r="Z108" i="1"/>
  <c r="Z99" i="1" s="1"/>
  <c r="Z98" i="1" s="1"/>
  <c r="Z97" i="1" s="1"/>
  <c r="Y108" i="1"/>
  <c r="X108" i="1"/>
  <c r="V108" i="1"/>
  <c r="T108" i="1"/>
  <c r="S108" i="1"/>
  <c r="Q108" i="1"/>
  <c r="O108" i="1"/>
  <c r="N108" i="1"/>
  <c r="M108" i="1"/>
  <c r="L108" i="1"/>
  <c r="AJ107" i="1"/>
  <c r="AD107" i="1"/>
  <c r="AF107" i="1" s="1"/>
  <c r="AC107" i="1"/>
  <c r="U107" i="1"/>
  <c r="P107" i="1"/>
  <c r="P105" i="1" s="1"/>
  <c r="AJ106" i="1"/>
  <c r="AC106" i="1"/>
  <c r="U106" i="1"/>
  <c r="AD106" i="1" s="1"/>
  <c r="AF106" i="1" s="1"/>
  <c r="P106" i="1"/>
  <c r="AH105" i="1"/>
  <c r="AG105" i="1"/>
  <c r="AG99" i="1" s="1"/>
  <c r="AG98" i="1" s="1"/>
  <c r="AG97" i="1" s="1"/>
  <c r="AE105" i="1"/>
  <c r="AB105" i="1"/>
  <c r="AA105" i="1"/>
  <c r="Z105" i="1"/>
  <c r="Y105" i="1"/>
  <c r="X105" i="1"/>
  <c r="V105" i="1"/>
  <c r="AC105" i="1" s="1"/>
  <c r="AJ105" i="1" s="1"/>
  <c r="T105" i="1"/>
  <c r="S105" i="1"/>
  <c r="U105" i="1" s="1"/>
  <c r="AD105" i="1" s="1"/>
  <c r="AF105" i="1" s="1"/>
  <c r="Q105" i="1"/>
  <c r="O105" i="1"/>
  <c r="N105" i="1"/>
  <c r="M105" i="1"/>
  <c r="L105" i="1"/>
  <c r="AD104" i="1"/>
  <c r="AF104" i="1" s="1"/>
  <c r="AC104" i="1"/>
  <c r="AJ104" i="1" s="1"/>
  <c r="U104" i="1"/>
  <c r="P104" i="1"/>
  <c r="AH103" i="1"/>
  <c r="AG103" i="1"/>
  <c r="AE103" i="1"/>
  <c r="AB103" i="1"/>
  <c r="AA103" i="1"/>
  <c r="Z103" i="1"/>
  <c r="Y103" i="1"/>
  <c r="X103" i="1"/>
  <c r="V103" i="1"/>
  <c r="T103" i="1"/>
  <c r="T99" i="1" s="1"/>
  <c r="T98" i="1" s="1"/>
  <c r="T97" i="1" s="1"/>
  <c r="S103" i="1"/>
  <c r="U103" i="1" s="1"/>
  <c r="Q103" i="1"/>
  <c r="P103" i="1"/>
  <c r="O103" i="1"/>
  <c r="N103" i="1"/>
  <c r="M103" i="1"/>
  <c r="L103" i="1"/>
  <c r="AJ102" i="1"/>
  <c r="AC102" i="1"/>
  <c r="U102" i="1"/>
  <c r="P102" i="1"/>
  <c r="AC101" i="1"/>
  <c r="AJ101" i="1" s="1"/>
  <c r="U101" i="1"/>
  <c r="P101" i="1"/>
  <c r="P100" i="1" s="1"/>
  <c r="AH100" i="1"/>
  <c r="AG100" i="1"/>
  <c r="AE100" i="1"/>
  <c r="AE99" i="1" s="1"/>
  <c r="AB100" i="1"/>
  <c r="AA100" i="1"/>
  <c r="AA99" i="1" s="1"/>
  <c r="AA98" i="1" s="1"/>
  <c r="AA97" i="1" s="1"/>
  <c r="Z100" i="1"/>
  <c r="Y100" i="1"/>
  <c r="X100" i="1"/>
  <c r="V100" i="1"/>
  <c r="T100" i="1"/>
  <c r="S100" i="1"/>
  <c r="Q100" i="1"/>
  <c r="O100" i="1"/>
  <c r="N100" i="1"/>
  <c r="M100" i="1"/>
  <c r="L100" i="1"/>
  <c r="AH99" i="1"/>
  <c r="AH98" i="1" s="1"/>
  <c r="AH97" i="1" s="1"/>
  <c r="P99" i="1"/>
  <c r="P98" i="1" s="1"/>
  <c r="P97" i="1" s="1"/>
  <c r="O99" i="1"/>
  <c r="O98" i="1" s="1"/>
  <c r="O97" i="1" s="1"/>
  <c r="AE98" i="1"/>
  <c r="AE97" i="1" s="1"/>
  <c r="AC96" i="1"/>
  <c r="AJ96" i="1" s="1"/>
  <c r="U96" i="1"/>
  <c r="AD96" i="1" s="1"/>
  <c r="AF96" i="1" s="1"/>
  <c r="P96" i="1"/>
  <c r="AD95" i="1"/>
  <c r="AF95" i="1" s="1"/>
  <c r="AC95" i="1"/>
  <c r="AJ95" i="1" s="1"/>
  <c r="U95" i="1"/>
  <c r="P95" i="1"/>
  <c r="AC94" i="1"/>
  <c r="AJ94" i="1" s="1"/>
  <c r="U94" i="1"/>
  <c r="AD94" i="1" s="1"/>
  <c r="AF94" i="1" s="1"/>
  <c r="P94" i="1"/>
  <c r="AH93" i="1"/>
  <c r="AH92" i="1" s="1"/>
  <c r="AG93" i="1"/>
  <c r="AG92" i="1" s="1"/>
  <c r="AE93" i="1"/>
  <c r="AB93" i="1"/>
  <c r="AB92" i="1" s="1"/>
  <c r="AA93" i="1"/>
  <c r="AA92" i="1" s="1"/>
  <c r="AA84" i="1" s="1"/>
  <c r="Z93" i="1"/>
  <c r="Z92" i="1" s="1"/>
  <c r="Y93" i="1"/>
  <c r="Y92" i="1" s="1"/>
  <c r="X93" i="1"/>
  <c r="V93" i="1"/>
  <c r="V92" i="1" s="1"/>
  <c r="T93" i="1"/>
  <c r="T92" i="1" s="1"/>
  <c r="S93" i="1"/>
  <c r="Q93" i="1"/>
  <c r="P93" i="1"/>
  <c r="P92" i="1" s="1"/>
  <c r="O93" i="1"/>
  <c r="O92" i="1" s="1"/>
  <c r="N93" i="1"/>
  <c r="M93" i="1"/>
  <c r="L93" i="1"/>
  <c r="L92" i="1" s="1"/>
  <c r="AE92" i="1"/>
  <c r="X92" i="1"/>
  <c r="S92" i="1"/>
  <c r="U92" i="1" s="1"/>
  <c r="Q92" i="1"/>
  <c r="Q84" i="1" s="1"/>
  <c r="N92" i="1"/>
  <c r="N84" i="1" s="1"/>
  <c r="M92" i="1"/>
  <c r="AD91" i="1"/>
  <c r="AF91" i="1" s="1"/>
  <c r="AC91" i="1"/>
  <c r="AJ91" i="1" s="1"/>
  <c r="U91" i="1"/>
  <c r="P91" i="1"/>
  <c r="AC90" i="1"/>
  <c r="AJ90" i="1" s="1"/>
  <c r="U90" i="1"/>
  <c r="AD90" i="1" s="1"/>
  <c r="AF90" i="1" s="1"/>
  <c r="P90" i="1"/>
  <c r="AD89" i="1"/>
  <c r="AF89" i="1" s="1"/>
  <c r="AC89" i="1"/>
  <c r="AJ89" i="1" s="1"/>
  <c r="U89" i="1"/>
  <c r="P89" i="1"/>
  <c r="AC88" i="1"/>
  <c r="AJ88" i="1" s="1"/>
  <c r="U88" i="1"/>
  <c r="P88" i="1"/>
  <c r="AD87" i="1"/>
  <c r="AF87" i="1" s="1"/>
  <c r="AC87" i="1"/>
  <c r="AJ87" i="1" s="1"/>
  <c r="U87" i="1"/>
  <c r="P87" i="1"/>
  <c r="AJ86" i="1"/>
  <c r="AC86" i="1"/>
  <c r="U86" i="1"/>
  <c r="AD86" i="1" s="1"/>
  <c r="AF86" i="1" s="1"/>
  <c r="P86" i="1"/>
  <c r="AH85" i="1"/>
  <c r="AG85" i="1"/>
  <c r="AE85" i="1"/>
  <c r="AB85" i="1"/>
  <c r="AB84" i="1" s="1"/>
  <c r="AA85" i="1"/>
  <c r="Z85" i="1"/>
  <c r="Z84" i="1" s="1"/>
  <c r="Y85" i="1"/>
  <c r="Y84" i="1" s="1"/>
  <c r="X85" i="1"/>
  <c r="AC85" i="1" s="1"/>
  <c r="V85" i="1"/>
  <c r="T85" i="1"/>
  <c r="T84" i="1" s="1"/>
  <c r="S85" i="1"/>
  <c r="S84" i="1" s="1"/>
  <c r="Q85" i="1"/>
  <c r="P85" i="1"/>
  <c r="O85" i="1"/>
  <c r="O84" i="1" s="1"/>
  <c r="N85" i="1"/>
  <c r="M85" i="1"/>
  <c r="L85" i="1"/>
  <c r="AH84" i="1"/>
  <c r="AG84" i="1"/>
  <c r="AE84" i="1"/>
  <c r="M84" i="1"/>
  <c r="AI83" i="1"/>
  <c r="AF83" i="1"/>
  <c r="AI82" i="1"/>
  <c r="AH82" i="1"/>
  <c r="AG82" i="1"/>
  <c r="Z82" i="1"/>
  <c r="AF82" i="1" s="1"/>
  <c r="Y82" i="1"/>
  <c r="AD81" i="1"/>
  <c r="AF81" i="1" s="1"/>
  <c r="AC81" i="1"/>
  <c r="AJ81" i="1" s="1"/>
  <c r="U81" i="1"/>
  <c r="P81" i="1"/>
  <c r="AC80" i="1"/>
  <c r="AJ80" i="1" s="1"/>
  <c r="U80" i="1"/>
  <c r="AD80" i="1" s="1"/>
  <c r="AF80" i="1" s="1"/>
  <c r="P80" i="1"/>
  <c r="AH79" i="1"/>
  <c r="AH74" i="1" s="1"/>
  <c r="AG79" i="1"/>
  <c r="AG74" i="1" s="1"/>
  <c r="AE79" i="1"/>
  <c r="AB79" i="1"/>
  <c r="AA79" i="1"/>
  <c r="Z79" i="1"/>
  <c r="Y79" i="1"/>
  <c r="AC79" i="1" s="1"/>
  <c r="X79" i="1"/>
  <c r="V79" i="1"/>
  <c r="T79" i="1"/>
  <c r="U79" i="1" s="1"/>
  <c r="AD79" i="1" s="1"/>
  <c r="AF79" i="1" s="1"/>
  <c r="S79" i="1"/>
  <c r="Q79" i="1"/>
  <c r="P79" i="1"/>
  <c r="O79" i="1"/>
  <c r="O73" i="1" s="1"/>
  <c r="N79" i="1"/>
  <c r="M79" i="1"/>
  <c r="L79" i="1"/>
  <c r="AC78" i="1"/>
  <c r="AJ78" i="1" s="1"/>
  <c r="U78" i="1"/>
  <c r="AD78" i="1" s="1"/>
  <c r="AF78" i="1" s="1"/>
  <c r="P78" i="1"/>
  <c r="AJ77" i="1"/>
  <c r="AD77" i="1"/>
  <c r="AF77" i="1" s="1"/>
  <c r="AC77" i="1"/>
  <c r="U77" i="1"/>
  <c r="P77" i="1"/>
  <c r="AJ76" i="1"/>
  <c r="AC76" i="1"/>
  <c r="U76" i="1"/>
  <c r="AD76" i="1" s="1"/>
  <c r="AF76" i="1" s="1"/>
  <c r="P76" i="1"/>
  <c r="AJ75" i="1"/>
  <c r="AD75" i="1"/>
  <c r="AF75" i="1" s="1"/>
  <c r="AC75" i="1"/>
  <c r="U75" i="1"/>
  <c r="P75" i="1"/>
  <c r="AE74" i="1"/>
  <c r="AE73" i="1" s="1"/>
  <c r="AB74" i="1"/>
  <c r="AB73" i="1" s="1"/>
  <c r="AA74" i="1"/>
  <c r="AA73" i="1" s="1"/>
  <c r="Z74" i="1"/>
  <c r="Z73" i="1" s="1"/>
  <c r="Y74" i="1"/>
  <c r="X74" i="1"/>
  <c r="X73" i="1" s="1"/>
  <c r="V74" i="1"/>
  <c r="T74" i="1"/>
  <c r="S74" i="1"/>
  <c r="Q74" i="1"/>
  <c r="Q73" i="1" s="1"/>
  <c r="O74" i="1"/>
  <c r="N74" i="1"/>
  <c r="N73" i="1" s="1"/>
  <c r="M74" i="1"/>
  <c r="M73" i="1" s="1"/>
  <c r="L74" i="1"/>
  <c r="AH73" i="1"/>
  <c r="AG73" i="1"/>
  <c r="Y73" i="1"/>
  <c r="L73" i="1"/>
  <c r="AC72" i="1"/>
  <c r="AJ72" i="1" s="1"/>
  <c r="U72" i="1"/>
  <c r="AD72" i="1" s="1"/>
  <c r="AF72" i="1" s="1"/>
  <c r="P72" i="1"/>
  <c r="AJ71" i="1"/>
  <c r="AD71" i="1"/>
  <c r="AF71" i="1" s="1"/>
  <c r="AC71" i="1"/>
  <c r="U71" i="1"/>
  <c r="P71" i="1"/>
  <c r="P70" i="1" s="1"/>
  <c r="AH70" i="1"/>
  <c r="AG70" i="1"/>
  <c r="AE70" i="1"/>
  <c r="AE66" i="1" s="1"/>
  <c r="AB70" i="1"/>
  <c r="AA70" i="1"/>
  <c r="Z70" i="1"/>
  <c r="Y70" i="1"/>
  <c r="X70" i="1"/>
  <c r="V70" i="1"/>
  <c r="T70" i="1"/>
  <c r="S70" i="1"/>
  <c r="U70" i="1" s="1"/>
  <c r="Q70" i="1"/>
  <c r="O70" i="1"/>
  <c r="N70" i="1"/>
  <c r="M70" i="1"/>
  <c r="L70" i="1"/>
  <c r="AJ69" i="1"/>
  <c r="AD69" i="1"/>
  <c r="AF69" i="1" s="1"/>
  <c r="AC69" i="1"/>
  <c r="U69" i="1"/>
  <c r="P69" i="1"/>
  <c r="AC68" i="1"/>
  <c r="AJ68" i="1" s="1"/>
  <c r="U68" i="1"/>
  <c r="P68" i="1"/>
  <c r="AH67" i="1"/>
  <c r="AH66" i="1" s="1"/>
  <c r="AG67" i="1"/>
  <c r="AG66" i="1" s="1"/>
  <c r="AE67" i="1"/>
  <c r="AB67" i="1"/>
  <c r="AA67" i="1"/>
  <c r="Z67" i="1"/>
  <c r="Z66" i="1" s="1"/>
  <c r="Y67" i="1"/>
  <c r="Y66" i="1" s="1"/>
  <c r="X67" i="1"/>
  <c r="X66" i="1" s="1"/>
  <c r="V67" i="1"/>
  <c r="T67" i="1"/>
  <c r="T66" i="1" s="1"/>
  <c r="S67" i="1"/>
  <c r="Q67" i="1"/>
  <c r="P67" i="1"/>
  <c r="O67" i="1"/>
  <c r="O66" i="1" s="1"/>
  <c r="N67" i="1"/>
  <c r="N66" i="1" s="1"/>
  <c r="M67" i="1"/>
  <c r="L67" i="1"/>
  <c r="L66" i="1" s="1"/>
  <c r="AA66" i="1"/>
  <c r="V66" i="1"/>
  <c r="AJ65" i="1"/>
  <c r="AD65" i="1"/>
  <c r="AF65" i="1" s="1"/>
  <c r="AC65" i="1"/>
  <c r="U65" i="1"/>
  <c r="P65" i="1"/>
  <c r="AJ64" i="1"/>
  <c r="AC64" i="1"/>
  <c r="U64" i="1"/>
  <c r="AD64" i="1" s="1"/>
  <c r="AF64" i="1" s="1"/>
  <c r="P64" i="1"/>
  <c r="AJ63" i="1"/>
  <c r="AD63" i="1"/>
  <c r="AF63" i="1" s="1"/>
  <c r="AC63" i="1"/>
  <c r="U63" i="1"/>
  <c r="P63" i="1"/>
  <c r="AC62" i="1"/>
  <c r="AJ62" i="1" s="1"/>
  <c r="U62" i="1"/>
  <c r="AD62" i="1" s="1"/>
  <c r="AF62" i="1" s="1"/>
  <c r="P62" i="1"/>
  <c r="AJ61" i="1"/>
  <c r="AD61" i="1"/>
  <c r="AF61" i="1" s="1"/>
  <c r="AC61" i="1"/>
  <c r="U61" i="1"/>
  <c r="P61" i="1"/>
  <c r="P60" i="1" s="1"/>
  <c r="AH60" i="1"/>
  <c r="AG60" i="1"/>
  <c r="AE60" i="1"/>
  <c r="AE56" i="1" s="1"/>
  <c r="AB60" i="1"/>
  <c r="AA60" i="1"/>
  <c r="AA56" i="1" s="1"/>
  <c r="Z60" i="1"/>
  <c r="Y60" i="1"/>
  <c r="X60" i="1"/>
  <c r="V60" i="1"/>
  <c r="AC60" i="1" s="1"/>
  <c r="T60" i="1"/>
  <c r="S60" i="1"/>
  <c r="U60" i="1" s="1"/>
  <c r="Q60" i="1"/>
  <c r="O60" i="1"/>
  <c r="N60" i="1"/>
  <c r="N56" i="1" s="1"/>
  <c r="M60" i="1"/>
  <c r="M56" i="1" s="1"/>
  <c r="L60" i="1"/>
  <c r="AJ59" i="1"/>
  <c r="AD59" i="1"/>
  <c r="AF59" i="1" s="1"/>
  <c r="AC59" i="1"/>
  <c r="U59" i="1"/>
  <c r="P59" i="1"/>
  <c r="AJ58" i="1"/>
  <c r="AC58" i="1"/>
  <c r="U58" i="1"/>
  <c r="AD58" i="1" s="1"/>
  <c r="AF58" i="1" s="1"/>
  <c r="P58" i="1"/>
  <c r="AH57" i="1"/>
  <c r="AG57" i="1"/>
  <c r="AG56" i="1" s="1"/>
  <c r="AE57" i="1"/>
  <c r="AB57" i="1"/>
  <c r="AB56" i="1" s="1"/>
  <c r="AA57" i="1"/>
  <c r="Z57" i="1"/>
  <c r="Z56" i="1" s="1"/>
  <c r="Y57" i="1"/>
  <c r="Y56" i="1" s="1"/>
  <c r="X57" i="1"/>
  <c r="V57" i="1"/>
  <c r="T57" i="1"/>
  <c r="T56" i="1" s="1"/>
  <c r="S57" i="1"/>
  <c r="Q57" i="1"/>
  <c r="Q56" i="1" s="1"/>
  <c r="P57" i="1"/>
  <c r="O57" i="1"/>
  <c r="N57" i="1"/>
  <c r="M57" i="1"/>
  <c r="L57" i="1"/>
  <c r="X56" i="1"/>
  <c r="AJ55" i="1"/>
  <c r="AF55" i="1"/>
  <c r="AD55" i="1"/>
  <c r="AC55" i="1"/>
  <c r="U55" i="1"/>
  <c r="P55" i="1"/>
  <c r="AC54" i="1"/>
  <c r="AJ54" i="1" s="1"/>
  <c r="U54" i="1"/>
  <c r="AD54" i="1" s="1"/>
  <c r="AF54" i="1" s="1"/>
  <c r="P54" i="1"/>
  <c r="AJ53" i="1"/>
  <c r="AD53" i="1"/>
  <c r="AF53" i="1" s="1"/>
  <c r="AC53" i="1"/>
  <c r="U53" i="1"/>
  <c r="P53" i="1"/>
  <c r="AC52" i="1"/>
  <c r="AJ52" i="1" s="1"/>
  <c r="U52" i="1"/>
  <c r="P52" i="1"/>
  <c r="AJ51" i="1"/>
  <c r="AF51" i="1"/>
  <c r="AD51" i="1"/>
  <c r="AC51" i="1"/>
  <c r="U51" i="1"/>
  <c r="P51" i="1"/>
  <c r="P47" i="1" s="1"/>
  <c r="AC50" i="1"/>
  <c r="AJ50" i="1" s="1"/>
  <c r="U50" i="1"/>
  <c r="AD50" i="1" s="1"/>
  <c r="AF50" i="1" s="1"/>
  <c r="P50" i="1"/>
  <c r="AJ49" i="1"/>
  <c r="AD49" i="1"/>
  <c r="AF49" i="1" s="1"/>
  <c r="AC49" i="1"/>
  <c r="U49" i="1"/>
  <c r="P49" i="1"/>
  <c r="AC48" i="1"/>
  <c r="AJ48" i="1" s="1"/>
  <c r="U48" i="1"/>
  <c r="P48" i="1"/>
  <c r="AH47" i="1"/>
  <c r="AH37" i="1" s="1"/>
  <c r="AG47" i="1"/>
  <c r="AG37" i="1" s="1"/>
  <c r="AE47" i="1"/>
  <c r="AB47" i="1"/>
  <c r="AA47" i="1"/>
  <c r="Z47" i="1"/>
  <c r="Y47" i="1"/>
  <c r="X47" i="1"/>
  <c r="V47" i="1"/>
  <c r="T47" i="1"/>
  <c r="S47" i="1"/>
  <c r="Q47" i="1"/>
  <c r="O47" i="1"/>
  <c r="N47" i="1"/>
  <c r="M47" i="1"/>
  <c r="L47" i="1"/>
  <c r="AC46" i="1"/>
  <c r="AJ46" i="1" s="1"/>
  <c r="U46" i="1"/>
  <c r="P46" i="1"/>
  <c r="AD45" i="1"/>
  <c r="AF45" i="1" s="1"/>
  <c r="AC45" i="1"/>
  <c r="AJ45" i="1" s="1"/>
  <c r="U45" i="1"/>
  <c r="P45" i="1"/>
  <c r="AJ44" i="1"/>
  <c r="AC44" i="1"/>
  <c r="U44" i="1"/>
  <c r="AD44" i="1" s="1"/>
  <c r="AF44" i="1" s="1"/>
  <c r="P44" i="1"/>
  <c r="AF43" i="1"/>
  <c r="AD43" i="1"/>
  <c r="AC43" i="1"/>
  <c r="AJ43" i="1" s="1"/>
  <c r="U43" i="1"/>
  <c r="P43" i="1"/>
  <c r="AC42" i="1"/>
  <c r="AJ42" i="1" s="1"/>
  <c r="U42" i="1"/>
  <c r="AD42" i="1" s="1"/>
  <c r="AF42" i="1" s="1"/>
  <c r="P42" i="1"/>
  <c r="AD41" i="1"/>
  <c r="AF41" i="1" s="1"/>
  <c r="AC41" i="1"/>
  <c r="AJ41" i="1" s="1"/>
  <c r="U41" i="1"/>
  <c r="P41" i="1"/>
  <c r="AC40" i="1"/>
  <c r="AJ40" i="1" s="1"/>
  <c r="U40" i="1"/>
  <c r="AD40" i="1" s="1"/>
  <c r="AF40" i="1" s="1"/>
  <c r="P40" i="1"/>
  <c r="AD39" i="1"/>
  <c r="AF39" i="1" s="1"/>
  <c r="AC39" i="1"/>
  <c r="AJ39" i="1" s="1"/>
  <c r="U39" i="1"/>
  <c r="P39" i="1"/>
  <c r="AH38" i="1"/>
  <c r="AG38" i="1"/>
  <c r="AE38" i="1"/>
  <c r="AE37" i="1" s="1"/>
  <c r="AB38" i="1"/>
  <c r="AA38" i="1"/>
  <c r="AA37" i="1" s="1"/>
  <c r="Z38" i="1"/>
  <c r="Y38" i="1"/>
  <c r="X38" i="1"/>
  <c r="V38" i="1"/>
  <c r="T38" i="1"/>
  <c r="T37" i="1" s="1"/>
  <c r="S38" i="1"/>
  <c r="Q38" i="1"/>
  <c r="Q37" i="1" s="1"/>
  <c r="O38" i="1"/>
  <c r="N38" i="1"/>
  <c r="N37" i="1" s="1"/>
  <c r="M38" i="1"/>
  <c r="M37" i="1" s="1"/>
  <c r="L38" i="1"/>
  <c r="L37" i="1"/>
  <c r="AJ36" i="1"/>
  <c r="AC36" i="1"/>
  <c r="U36" i="1"/>
  <c r="AD36" i="1" s="1"/>
  <c r="AF36" i="1" s="1"/>
  <c r="P36" i="1"/>
  <c r="AF35" i="1"/>
  <c r="AD35" i="1"/>
  <c r="AC35" i="1"/>
  <c r="AJ35" i="1" s="1"/>
  <c r="U35" i="1"/>
  <c r="P35" i="1"/>
  <c r="P34" i="1" s="1"/>
  <c r="AH34" i="1"/>
  <c r="AG34" i="1"/>
  <c r="AE34" i="1"/>
  <c r="AB34" i="1"/>
  <c r="AA34" i="1"/>
  <c r="Z34" i="1"/>
  <c r="Y34" i="1"/>
  <c r="X34" i="1"/>
  <c r="V34" i="1"/>
  <c r="T34" i="1"/>
  <c r="S34" i="1"/>
  <c r="U34" i="1" s="1"/>
  <c r="Q34" i="1"/>
  <c r="O34" i="1"/>
  <c r="N34" i="1"/>
  <c r="M34" i="1"/>
  <c r="L34" i="1"/>
  <c r="AD33" i="1"/>
  <c r="AF33" i="1" s="1"/>
  <c r="AC33" i="1"/>
  <c r="AJ33" i="1" s="1"/>
  <c r="U33" i="1"/>
  <c r="P33" i="1"/>
  <c r="AJ32" i="1"/>
  <c r="AC32" i="1"/>
  <c r="U32" i="1"/>
  <c r="AD32" i="1" s="1"/>
  <c r="AF32" i="1" s="1"/>
  <c r="P32" i="1"/>
  <c r="AF31" i="1"/>
  <c r="AD31" i="1"/>
  <c r="AC31" i="1"/>
  <c r="AJ31" i="1" s="1"/>
  <c r="U31" i="1"/>
  <c r="P31" i="1"/>
  <c r="P30" i="1" s="1"/>
  <c r="AH30" i="1"/>
  <c r="AG30" i="1"/>
  <c r="AE30" i="1"/>
  <c r="AB30" i="1"/>
  <c r="AA30" i="1"/>
  <c r="Z30" i="1"/>
  <c r="Y30" i="1"/>
  <c r="X30" i="1"/>
  <c r="V30" i="1"/>
  <c r="T30" i="1"/>
  <c r="S30" i="1"/>
  <c r="Q30" i="1"/>
  <c r="O30" i="1"/>
  <c r="N30" i="1"/>
  <c r="M30" i="1"/>
  <c r="L30" i="1"/>
  <c r="AD29" i="1"/>
  <c r="AF29" i="1" s="1"/>
  <c r="AC29" i="1"/>
  <c r="AJ29" i="1" s="1"/>
  <c r="U29" i="1"/>
  <c r="P29" i="1"/>
  <c r="P28" i="1" s="1"/>
  <c r="AH28" i="1"/>
  <c r="AG28" i="1"/>
  <c r="AE28" i="1"/>
  <c r="AB28" i="1"/>
  <c r="AA28" i="1"/>
  <c r="Z28" i="1"/>
  <c r="Y28" i="1"/>
  <c r="X28" i="1"/>
  <c r="V28" i="1"/>
  <c r="T28" i="1"/>
  <c r="S28" i="1"/>
  <c r="Q28" i="1"/>
  <c r="O28" i="1"/>
  <c r="N28" i="1"/>
  <c r="N25" i="1" s="1"/>
  <c r="M28" i="1"/>
  <c r="L28" i="1"/>
  <c r="AC27" i="1"/>
  <c r="AJ27" i="1" s="1"/>
  <c r="U27" i="1"/>
  <c r="P27" i="1"/>
  <c r="AH26" i="1"/>
  <c r="AG26" i="1"/>
  <c r="AE26" i="1"/>
  <c r="AE25" i="1" s="1"/>
  <c r="AB26" i="1"/>
  <c r="AA26" i="1"/>
  <c r="Z26" i="1"/>
  <c r="Y26" i="1"/>
  <c r="Y25" i="1" s="1"/>
  <c r="X26" i="1"/>
  <c r="V26" i="1"/>
  <c r="T26" i="1"/>
  <c r="U26" i="1" s="1"/>
  <c r="S26" i="1"/>
  <c r="Q26" i="1"/>
  <c r="Q25" i="1" s="1"/>
  <c r="P26" i="1"/>
  <c r="P25" i="1" s="1"/>
  <c r="O26" i="1"/>
  <c r="O25" i="1" s="1"/>
  <c r="N26" i="1"/>
  <c r="M26" i="1"/>
  <c r="M25" i="1" s="1"/>
  <c r="L26" i="1"/>
  <c r="L25" i="1" s="1"/>
  <c r="AG25" i="1"/>
  <c r="AG18" i="1" s="1"/>
  <c r="AB25" i="1"/>
  <c r="X25" i="1"/>
  <c r="T25" i="1"/>
  <c r="AJ24" i="1"/>
  <c r="AC24" i="1"/>
  <c r="U24" i="1"/>
  <c r="AD24" i="1" s="1"/>
  <c r="AF24" i="1" s="1"/>
  <c r="P24" i="1"/>
  <c r="P23" i="1" s="1"/>
  <c r="AH23" i="1"/>
  <c r="AG23" i="1"/>
  <c r="AE23" i="1"/>
  <c r="AB23" i="1"/>
  <c r="AB19" i="1" s="1"/>
  <c r="AA23" i="1"/>
  <c r="Z23" i="1"/>
  <c r="Y23" i="1"/>
  <c r="X23" i="1"/>
  <c r="V23" i="1"/>
  <c r="T23" i="1"/>
  <c r="S23" i="1"/>
  <c r="Q23" i="1"/>
  <c r="O23" i="1"/>
  <c r="O19" i="1" s="1"/>
  <c r="N23" i="1"/>
  <c r="M23" i="1"/>
  <c r="L23" i="1"/>
  <c r="AJ22" i="1"/>
  <c r="AC22" i="1"/>
  <c r="U22" i="1"/>
  <c r="AD22" i="1" s="1"/>
  <c r="AF22" i="1" s="1"/>
  <c r="P22" i="1"/>
  <c r="AC21" i="1"/>
  <c r="AJ21" i="1" s="1"/>
  <c r="U21" i="1"/>
  <c r="P21" i="1"/>
  <c r="AH20" i="1"/>
  <c r="AH19" i="1" s="1"/>
  <c r="AG20" i="1"/>
  <c r="AE20" i="1"/>
  <c r="AE19" i="1" s="1"/>
  <c r="AB20" i="1"/>
  <c r="AA20" i="1"/>
  <c r="Z20" i="1"/>
  <c r="Z19" i="1" s="1"/>
  <c r="Y20" i="1"/>
  <c r="X20" i="1"/>
  <c r="V20" i="1"/>
  <c r="U20" i="1"/>
  <c r="T20" i="1"/>
  <c r="S20" i="1"/>
  <c r="Q20" i="1"/>
  <c r="Q19" i="1" s="1"/>
  <c r="P20" i="1"/>
  <c r="P19" i="1" s="1"/>
  <c r="O20" i="1"/>
  <c r="N20" i="1"/>
  <c r="M20" i="1"/>
  <c r="M19" i="1" s="1"/>
  <c r="L20" i="1"/>
  <c r="L19" i="1" s="1"/>
  <c r="AG19" i="1"/>
  <c r="Y19" i="1"/>
  <c r="X19" i="1"/>
  <c r="T19" i="1"/>
  <c r="S19" i="1"/>
  <c r="N19" i="1"/>
  <c r="I8" i="1"/>
  <c r="J36" i="2" l="1"/>
  <c r="U38" i="2"/>
  <c r="W38" i="2" s="1"/>
  <c r="AD166" i="1"/>
  <c r="AF166" i="1" s="1"/>
  <c r="AD118" i="1"/>
  <c r="AF118" i="1" s="1"/>
  <c r="AD101" i="1"/>
  <c r="AF101" i="1" s="1"/>
  <c r="AC92" i="1"/>
  <c r="AJ92" i="1" s="1"/>
  <c r="V84" i="1"/>
  <c r="N18" i="1"/>
  <c r="Q66" i="1"/>
  <c r="AC28" i="1"/>
  <c r="M66" i="1"/>
  <c r="X84" i="1"/>
  <c r="Q99" i="1"/>
  <c r="Q98" i="1" s="1"/>
  <c r="Q97" i="1" s="1"/>
  <c r="X99" i="1"/>
  <c r="X98" i="1" s="1"/>
  <c r="X97" i="1" s="1"/>
  <c r="AB99" i="1"/>
  <c r="AB98" i="1" s="1"/>
  <c r="AB97" i="1" s="1"/>
  <c r="AC103" i="1"/>
  <c r="AJ103" i="1" s="1"/>
  <c r="M119" i="1"/>
  <c r="AG143" i="1"/>
  <c r="Z143" i="1"/>
  <c r="Z142" i="1" s="1"/>
  <c r="Z162" i="1" s="1"/>
  <c r="L18" i="1"/>
  <c r="L17" i="1" s="1"/>
  <c r="L161" i="1" s="1"/>
  <c r="AB66" i="1"/>
  <c r="AA19" i="1"/>
  <c r="Z25" i="1"/>
  <c r="Z18" i="1" s="1"/>
  <c r="Z17" i="1" s="1"/>
  <c r="AC26" i="1"/>
  <c r="AJ26" i="1" s="1"/>
  <c r="AA25" i="1"/>
  <c r="AH25" i="1"/>
  <c r="AC34" i="1"/>
  <c r="X37" i="1"/>
  <c r="AB37" i="1"/>
  <c r="AB18" i="1" s="1"/>
  <c r="U47" i="1"/>
  <c r="Z37" i="1"/>
  <c r="O56" i="1"/>
  <c r="AD60" i="1"/>
  <c r="AF60" i="1" s="1"/>
  <c r="L99" i="1"/>
  <c r="L98" i="1" s="1"/>
  <c r="L97" i="1" s="1"/>
  <c r="AB113" i="1"/>
  <c r="AB112" i="1" s="1"/>
  <c r="Z113" i="1"/>
  <c r="Z112" i="1" s="1"/>
  <c r="Y119" i="1"/>
  <c r="Y112" i="1" s="1"/>
  <c r="N119" i="1"/>
  <c r="N112" i="1" s="1"/>
  <c r="Q143" i="1"/>
  <c r="Q142" i="1" s="1"/>
  <c r="Q162" i="1" s="1"/>
  <c r="AA143" i="1"/>
  <c r="AA142" i="1" s="1"/>
  <c r="AA162" i="1" s="1"/>
  <c r="AB151" i="1"/>
  <c r="X18" i="1"/>
  <c r="AE142" i="1"/>
  <c r="AE162" i="1" s="1"/>
  <c r="M18" i="1"/>
  <c r="AC20" i="1"/>
  <c r="AJ20" i="1" s="1"/>
  <c r="AC23" i="1"/>
  <c r="AJ23" i="1" s="1"/>
  <c r="AC30" i="1"/>
  <c r="AJ30" i="1" s="1"/>
  <c r="AC47" i="1"/>
  <c r="AJ47" i="1" s="1"/>
  <c r="S25" i="1"/>
  <c r="U28" i="1"/>
  <c r="AD28" i="1" s="1"/>
  <c r="AF28" i="1" s="1"/>
  <c r="U30" i="1"/>
  <c r="AD30" i="1" s="1"/>
  <c r="AF30" i="1" s="1"/>
  <c r="O37" i="1"/>
  <c r="O18" i="1" s="1"/>
  <c r="O17" i="1" s="1"/>
  <c r="V56" i="1"/>
  <c r="L56" i="1"/>
  <c r="P56" i="1"/>
  <c r="AH56" i="1"/>
  <c r="P66" i="1"/>
  <c r="L84" i="1"/>
  <c r="P84" i="1"/>
  <c r="N99" i="1"/>
  <c r="N98" i="1" s="1"/>
  <c r="N97" i="1" s="1"/>
  <c r="Y99" i="1"/>
  <c r="Y98" i="1" s="1"/>
  <c r="Y97" i="1" s="1"/>
  <c r="Y113" i="1"/>
  <c r="M142" i="1"/>
  <c r="M162" i="1" s="1"/>
  <c r="Y151" i="1"/>
  <c r="Y142" i="1" s="1"/>
  <c r="Y162" i="1" s="1"/>
  <c r="AC156" i="1"/>
  <c r="AC158" i="1"/>
  <c r="AJ158" i="1" s="1"/>
  <c r="K139" i="2"/>
  <c r="L8" i="2"/>
  <c r="U147" i="2"/>
  <c r="W147" i="2" s="1"/>
  <c r="M17" i="1"/>
  <c r="Q18" i="1"/>
  <c r="AD26" i="1"/>
  <c r="AF26" i="1" s="1"/>
  <c r="AD47" i="1"/>
  <c r="AF47" i="1" s="1"/>
  <c r="AE18" i="1"/>
  <c r="AE17" i="1" s="1"/>
  <c r="AJ28" i="1"/>
  <c r="U100" i="1"/>
  <c r="AD102" i="1"/>
  <c r="AF102" i="1" s="1"/>
  <c r="AC114" i="1"/>
  <c r="X113" i="1"/>
  <c r="X112" i="1" s="1"/>
  <c r="X17" i="1" s="1"/>
  <c r="F15" i="2"/>
  <c r="U15" i="2"/>
  <c r="W15" i="2" s="1"/>
  <c r="AC57" i="1"/>
  <c r="AJ57" i="1" s="1"/>
  <c r="AC100" i="1"/>
  <c r="AJ100" i="1" s="1"/>
  <c r="V99" i="1"/>
  <c r="AD21" i="1"/>
  <c r="AF21" i="1" s="1"/>
  <c r="U38" i="1"/>
  <c r="S37" i="1"/>
  <c r="U57" i="1"/>
  <c r="AC67" i="1"/>
  <c r="AJ67" i="1" s="1"/>
  <c r="U85" i="1"/>
  <c r="AD85" i="1" s="1"/>
  <c r="AF85" i="1" s="1"/>
  <c r="V112" i="1"/>
  <c r="U19" i="1"/>
  <c r="U23" i="1"/>
  <c r="AD23" i="1" s="1"/>
  <c r="AF23" i="1" s="1"/>
  <c r="U25" i="1"/>
  <c r="Y37" i="1"/>
  <c r="Y18" i="1" s="1"/>
  <c r="P38" i="1"/>
  <c r="P37" i="1" s="1"/>
  <c r="P18" i="1" s="1"/>
  <c r="AC93" i="1"/>
  <c r="AJ93" i="1" s="1"/>
  <c r="M99" i="1"/>
  <c r="M98" i="1" s="1"/>
  <c r="M97" i="1" s="1"/>
  <c r="S99" i="1"/>
  <c r="AJ114" i="1"/>
  <c r="U114" i="1"/>
  <c r="S113" i="1"/>
  <c r="P114" i="1"/>
  <c r="P113" i="1" s="1"/>
  <c r="T119" i="1"/>
  <c r="U120" i="1"/>
  <c r="AG142" i="1"/>
  <c r="AG162" i="1" s="1"/>
  <c r="U148" i="1"/>
  <c r="AD158" i="1"/>
  <c r="AF158" i="1" s="1"/>
  <c r="E10" i="2"/>
  <c r="E9" i="2" s="1"/>
  <c r="E8" i="2" s="1"/>
  <c r="F39" i="2"/>
  <c r="U39" i="2"/>
  <c r="W39" i="2" s="1"/>
  <c r="F43" i="2"/>
  <c r="U43" i="2"/>
  <c r="W43" i="2" s="1"/>
  <c r="AJ60" i="1"/>
  <c r="U74" i="1"/>
  <c r="S73" i="1"/>
  <c r="U108" i="1"/>
  <c r="AC108" i="1"/>
  <c r="AJ108" i="1" s="1"/>
  <c r="F60" i="2"/>
  <c r="U60" i="2"/>
  <c r="W60" i="2" s="1"/>
  <c r="AD27" i="1"/>
  <c r="AF27" i="1" s="1"/>
  <c r="S56" i="1"/>
  <c r="AJ79" i="1"/>
  <c r="AC120" i="1"/>
  <c r="AJ120" i="1" s="1"/>
  <c r="U125" i="1"/>
  <c r="AJ125" i="1"/>
  <c r="S119" i="1"/>
  <c r="AC56" i="1"/>
  <c r="S66" i="1"/>
  <c r="U67" i="1"/>
  <c r="AD67" i="1" s="1"/>
  <c r="AF67" i="1" s="1"/>
  <c r="AC74" i="1"/>
  <c r="AJ74" i="1" s="1"/>
  <c r="V73" i="1"/>
  <c r="AC73" i="1" s="1"/>
  <c r="V19" i="1"/>
  <c r="V25" i="1"/>
  <c r="AC25" i="1" s="1"/>
  <c r="AJ25" i="1" s="1"/>
  <c r="AD34" i="1"/>
  <c r="AF34" i="1" s="1"/>
  <c r="AJ34" i="1"/>
  <c r="AC38" i="1"/>
  <c r="AJ38" i="1" s="1"/>
  <c r="V37" i="1"/>
  <c r="AC37" i="1" s="1"/>
  <c r="AD46" i="1"/>
  <c r="AF46" i="1" s="1"/>
  <c r="AD48" i="1"/>
  <c r="AF48" i="1" s="1"/>
  <c r="AD52" i="1"/>
  <c r="AF52" i="1" s="1"/>
  <c r="AC66" i="1"/>
  <c r="AD68" i="1"/>
  <c r="AF68" i="1" s="1"/>
  <c r="AC70" i="1"/>
  <c r="AD70" i="1" s="1"/>
  <c r="AF70" i="1" s="1"/>
  <c r="T73" i="1"/>
  <c r="T18" i="1" s="1"/>
  <c r="P74" i="1"/>
  <c r="P73" i="1" s="1"/>
  <c r="U84" i="1"/>
  <c r="AJ85" i="1"/>
  <c r="AD88" i="1"/>
  <c r="AF88" i="1" s="1"/>
  <c r="AD92" i="1"/>
  <c r="AF92" i="1" s="1"/>
  <c r="U93" i="1"/>
  <c r="T112" i="1"/>
  <c r="L143" i="1"/>
  <c r="L142" i="1" s="1"/>
  <c r="L162" i="1" s="1"/>
  <c r="X151" i="1"/>
  <c r="X142" i="1" s="1"/>
  <c r="X162" i="1" s="1"/>
  <c r="AC152" i="1"/>
  <c r="AJ152" i="1" s="1"/>
  <c r="Q112" i="1"/>
  <c r="P119" i="1"/>
  <c r="X131" i="1"/>
  <c r="X130" i="1" s="1"/>
  <c r="AB131" i="1"/>
  <c r="AB130" i="1" s="1"/>
  <c r="AG131" i="1"/>
  <c r="AG130" i="1" s="1"/>
  <c r="AJ134" i="1"/>
  <c r="U134" i="1"/>
  <c r="AD134" i="1" s="1"/>
  <c r="AF134" i="1" s="1"/>
  <c r="AH142" i="1"/>
  <c r="AH162" i="1" s="1"/>
  <c r="U144" i="1"/>
  <c r="S143" i="1"/>
  <c r="AB143" i="1"/>
  <c r="AB142" i="1" s="1"/>
  <c r="AB162" i="1" s="1"/>
  <c r="AC149" i="1"/>
  <c r="AJ149" i="1" s="1"/>
  <c r="V148" i="1"/>
  <c r="AC148" i="1" s="1"/>
  <c r="AJ148" i="1" s="1"/>
  <c r="U152" i="1"/>
  <c r="S151" i="1"/>
  <c r="F48" i="2"/>
  <c r="F57" i="2"/>
  <c r="M112" i="1"/>
  <c r="AC117" i="1"/>
  <c r="AJ117" i="1" s="1"/>
  <c r="AC119" i="1"/>
  <c r="AD121" i="1"/>
  <c r="AF121" i="1" s="1"/>
  <c r="AC125" i="1"/>
  <c r="AD127" i="1"/>
  <c r="AF127" i="1" s="1"/>
  <c r="V130" i="1"/>
  <c r="U132" i="1"/>
  <c r="S131" i="1"/>
  <c r="Y131" i="1"/>
  <c r="Y130" i="1" s="1"/>
  <c r="AC132" i="1"/>
  <c r="AJ132" i="1" s="1"/>
  <c r="AC137" i="1"/>
  <c r="V136" i="1"/>
  <c r="AC136" i="1" s="1"/>
  <c r="U138" i="1"/>
  <c r="S137" i="1"/>
  <c r="AC138" i="1"/>
  <c r="AJ138" i="1" s="1"/>
  <c r="T143" i="1"/>
  <c r="AC145" i="1"/>
  <c r="V144" i="1"/>
  <c r="T151" i="1"/>
  <c r="P152" i="1"/>
  <c r="P151" i="1" s="1"/>
  <c r="P142" i="1" s="1"/>
  <c r="AD154" i="1"/>
  <c r="AF154" i="1" s="1"/>
  <c r="AJ156" i="1"/>
  <c r="U156" i="1"/>
  <c r="AD156" i="1" s="1"/>
  <c r="AF156" i="1" s="1"/>
  <c r="P176" i="1"/>
  <c r="Y8" i="2"/>
  <c r="AH174" i="1" s="1"/>
  <c r="Q8" i="2"/>
  <c r="F12" i="2"/>
  <c r="O8" i="2"/>
  <c r="Z174" i="1" s="1"/>
  <c r="U32" i="2"/>
  <c r="W32" i="2" s="1"/>
  <c r="F36" i="2"/>
  <c r="K88" i="2"/>
  <c r="K87" i="2" s="1"/>
  <c r="F101" i="2"/>
  <c r="AA112" i="1"/>
  <c r="AG119" i="1"/>
  <c r="AG112" i="1" s="1"/>
  <c r="AG17" i="1" s="1"/>
  <c r="AD123" i="1"/>
  <c r="AF123" i="1" s="1"/>
  <c r="P138" i="1"/>
  <c r="P137" i="1" s="1"/>
  <c r="P136" i="1" s="1"/>
  <c r="O151" i="1"/>
  <c r="O142" i="1" s="1"/>
  <c r="O162" i="1" s="1"/>
  <c r="P162" i="1" s="1"/>
  <c r="AD157" i="1"/>
  <c r="AF157" i="1" s="1"/>
  <c r="F20" i="2"/>
  <c r="U20" i="2"/>
  <c r="W20" i="2" s="1"/>
  <c r="F26" i="2"/>
  <c r="U26" i="2"/>
  <c r="W26" i="2" s="1"/>
  <c r="F52" i="2"/>
  <c r="U52" i="2"/>
  <c r="W52" i="2" s="1"/>
  <c r="U56" i="2"/>
  <c r="W56" i="2" s="1"/>
  <c r="U62" i="2"/>
  <c r="W62" i="2" s="1"/>
  <c r="K119" i="2"/>
  <c r="K118" i="2" s="1"/>
  <c r="F120" i="2"/>
  <c r="S176" i="1"/>
  <c r="AC176" i="1"/>
  <c r="S10" i="2"/>
  <c r="S9" i="2" s="1"/>
  <c r="S8" i="2" s="1"/>
  <c r="AB174" i="1" s="1"/>
  <c r="K11" i="2"/>
  <c r="P11" i="2"/>
  <c r="P10" i="2" s="1"/>
  <c r="P9" i="2" s="1"/>
  <c r="P8" i="2" s="1"/>
  <c r="AA174" i="1" s="1"/>
  <c r="T12" i="2"/>
  <c r="AA12" i="2" s="1"/>
  <c r="F13" i="2"/>
  <c r="U13" i="2"/>
  <c r="W13" i="2" s="1"/>
  <c r="F28" i="2"/>
  <c r="U28" i="2"/>
  <c r="W28" i="2" s="1"/>
  <c r="T36" i="2"/>
  <c r="F37" i="2"/>
  <c r="U37" i="2"/>
  <c r="W37" i="2" s="1"/>
  <c r="F41" i="2"/>
  <c r="U41" i="2"/>
  <c r="W41" i="2" s="1"/>
  <c r="F45" i="2"/>
  <c r="U45" i="2"/>
  <c r="W45" i="2" s="1"/>
  <c r="F50" i="2"/>
  <c r="U50" i="2"/>
  <c r="W50" i="2" s="1"/>
  <c r="F54" i="2"/>
  <c r="U54" i="2"/>
  <c r="W54" i="2" s="1"/>
  <c r="T56" i="2"/>
  <c r="AA56" i="2" s="1"/>
  <c r="T57" i="2"/>
  <c r="AA57" i="2" s="1"/>
  <c r="F58" i="2"/>
  <c r="U58" i="2"/>
  <c r="W58" i="2" s="1"/>
  <c r="AA62" i="2"/>
  <c r="AA119" i="2"/>
  <c r="AD164" i="1"/>
  <c r="AF164" i="1" s="1"/>
  <c r="AC167" i="1"/>
  <c r="AD167" i="1" s="1"/>
  <c r="AF167" i="1" s="1"/>
  <c r="U19" i="2"/>
  <c r="W19" i="2" s="1"/>
  <c r="F22" i="2"/>
  <c r="U22" i="2"/>
  <c r="W22" i="2" s="1"/>
  <c r="J23" i="2"/>
  <c r="F23" i="2" s="1"/>
  <c r="F24" i="2"/>
  <c r="M23" i="2"/>
  <c r="M10" i="2" s="1"/>
  <c r="M9" i="2" s="1"/>
  <c r="R23" i="2"/>
  <c r="R10" i="2" s="1"/>
  <c r="R9" i="2" s="1"/>
  <c r="F29" i="2"/>
  <c r="J29" i="2"/>
  <c r="U29" i="2" s="1"/>
  <c r="W29" i="2" s="1"/>
  <c r="AA29" i="2"/>
  <c r="U34" i="2"/>
  <c r="W34" i="2" s="1"/>
  <c r="F46" i="2"/>
  <c r="J46" i="2"/>
  <c r="U46" i="2" s="1"/>
  <c r="W46" i="2" s="1"/>
  <c r="AA46" i="2"/>
  <c r="T48" i="2"/>
  <c r="AA48" i="2" s="1"/>
  <c r="W122" i="2"/>
  <c r="W121" i="2" s="1"/>
  <c r="W120" i="2" s="1"/>
  <c r="W119" i="2" s="1"/>
  <c r="W118" i="2" s="1"/>
  <c r="U121" i="2"/>
  <c r="U120" i="2" s="1"/>
  <c r="U119" i="2" s="1"/>
  <c r="U118" i="2" s="1"/>
  <c r="J176" i="2"/>
  <c r="AJ169" i="1"/>
  <c r="H10" i="2"/>
  <c r="F11" i="2"/>
  <c r="F17" i="2"/>
  <c r="T17" i="2"/>
  <c r="AA17" i="2" s="1"/>
  <c r="AA18" i="2"/>
  <c r="J24" i="2"/>
  <c r="U24" i="2" s="1"/>
  <c r="W24" i="2" s="1"/>
  <c r="U30" i="2"/>
  <c r="W30" i="2" s="1"/>
  <c r="AA31" i="2"/>
  <c r="AA33" i="2"/>
  <c r="AA35" i="2"/>
  <c r="U47" i="2"/>
  <c r="W47" i="2" s="1"/>
  <c r="J48" i="2"/>
  <c r="U48" i="2" s="1"/>
  <c r="W48" i="2" s="1"/>
  <c r="F56" i="2"/>
  <c r="F62" i="2"/>
  <c r="U63" i="2"/>
  <c r="W63" i="2" s="1"/>
  <c r="F65" i="2"/>
  <c r="U65" i="2"/>
  <c r="W65" i="2" s="1"/>
  <c r="M89" i="2"/>
  <c r="M88" i="2" s="1"/>
  <c r="M87" i="2" s="1"/>
  <c r="R89" i="2"/>
  <c r="R88" i="2" s="1"/>
  <c r="R87" i="2" s="1"/>
  <c r="T95" i="2"/>
  <c r="U99" i="2"/>
  <c r="W99" i="2" s="1"/>
  <c r="U102" i="2"/>
  <c r="U110" i="2"/>
  <c r="W110" i="2" s="1"/>
  <c r="F119" i="2"/>
  <c r="I118" i="2"/>
  <c r="AA121" i="2"/>
  <c r="AA122" i="2"/>
  <c r="T121" i="2"/>
  <c r="T120" i="2" s="1"/>
  <c r="T119" i="2" s="1"/>
  <c r="T118" i="2" s="1"/>
  <c r="AA128" i="2"/>
  <c r="U138" i="2"/>
  <c r="W138" i="2" s="1"/>
  <c r="F138" i="2"/>
  <c r="AA154" i="2"/>
  <c r="U154" i="2"/>
  <c r="W154" i="2" s="1"/>
  <c r="AA167" i="2"/>
  <c r="U167" i="2"/>
  <c r="W167" i="2" s="1"/>
  <c r="J90" i="2"/>
  <c r="U90" i="2" s="1"/>
  <c r="W90" i="2" s="1"/>
  <c r="I89" i="2"/>
  <c r="I88" i="2" s="1"/>
  <c r="I87" i="2" s="1"/>
  <c r="F94" i="2"/>
  <c r="U94" i="2"/>
  <c r="W94" i="2" s="1"/>
  <c r="AA127" i="2"/>
  <c r="AA140" i="2"/>
  <c r="F152" i="2"/>
  <c r="H72" i="2"/>
  <c r="J73" i="2"/>
  <c r="U73" i="2" s="1"/>
  <c r="W73" i="2" s="1"/>
  <c r="J89" i="2"/>
  <c r="H88" i="2"/>
  <c r="D89" i="2"/>
  <c r="D88" i="2" s="1"/>
  <c r="D87" i="2" s="1"/>
  <c r="D8" i="2" s="1"/>
  <c r="F92" i="2"/>
  <c r="U92" i="2"/>
  <c r="W92" i="2" s="1"/>
  <c r="F95" i="2"/>
  <c r="J95" i="2"/>
  <c r="U95" i="2" s="1"/>
  <c r="W95" i="2" s="1"/>
  <c r="AA95" i="2"/>
  <c r="J107" i="2"/>
  <c r="U107" i="2" s="1"/>
  <c r="W107" i="2" s="1"/>
  <c r="H106" i="2"/>
  <c r="U111" i="2"/>
  <c r="W111" i="2" s="1"/>
  <c r="U128" i="2"/>
  <c r="W128" i="2" s="1"/>
  <c r="U136" i="2"/>
  <c r="W136" i="2" s="1"/>
  <c r="F136" i="2"/>
  <c r="J97" i="2"/>
  <c r="U97" i="2" s="1"/>
  <c r="W97" i="2" s="1"/>
  <c r="AA98" i="2"/>
  <c r="AA100" i="2"/>
  <c r="T102" i="2"/>
  <c r="H118" i="2"/>
  <c r="H126" i="2"/>
  <c r="J127" i="2"/>
  <c r="F127" i="2" s="1"/>
  <c r="F128" i="2"/>
  <c r="AA129" i="2"/>
  <c r="AA131" i="2"/>
  <c r="J133" i="2"/>
  <c r="U135" i="2"/>
  <c r="W135" i="2" s="1"/>
  <c r="H139" i="2"/>
  <c r="T140" i="2"/>
  <c r="F142" i="2"/>
  <c r="F144" i="2"/>
  <c r="J145" i="2"/>
  <c r="AA145" i="2"/>
  <c r="F150" i="2"/>
  <c r="U150" i="2"/>
  <c r="W150" i="2" s="1"/>
  <c r="T152" i="2"/>
  <c r="U152" i="2" s="1"/>
  <c r="W152" i="2" s="1"/>
  <c r="F163" i="2"/>
  <c r="U163" i="2"/>
  <c r="W163" i="2" s="1"/>
  <c r="AA165" i="2"/>
  <c r="U165" i="2"/>
  <c r="W165" i="2" s="1"/>
  <c r="H176" i="2"/>
  <c r="F177" i="2"/>
  <c r="T192" i="2"/>
  <c r="K188" i="2"/>
  <c r="T204" i="2"/>
  <c r="U204" i="2" s="1"/>
  <c r="W204" i="2" s="1"/>
  <c r="F97" i="2"/>
  <c r="T133" i="2"/>
  <c r="AA133" i="2" s="1"/>
  <c r="F148" i="2"/>
  <c r="U148" i="2"/>
  <c r="W148" i="2" s="1"/>
  <c r="AA152" i="2"/>
  <c r="AA158" i="2"/>
  <c r="U158" i="2"/>
  <c r="W158" i="2" s="1"/>
  <c r="AA160" i="2"/>
  <c r="U160" i="2"/>
  <c r="W160" i="2" s="1"/>
  <c r="F164" i="2"/>
  <c r="J164" i="2"/>
  <c r="U164" i="2" s="1"/>
  <c r="W164" i="2" s="1"/>
  <c r="AA164" i="2"/>
  <c r="AA171" i="2"/>
  <c r="U171" i="2"/>
  <c r="W171" i="2" s="1"/>
  <c r="U179" i="2"/>
  <c r="W179" i="2" s="1"/>
  <c r="W178" i="2" s="1"/>
  <c r="W177" i="2" s="1"/>
  <c r="W176" i="2" s="1"/>
  <c r="W175" i="2" s="1"/>
  <c r="T178" i="2"/>
  <c r="T177" i="2" s="1"/>
  <c r="T176" i="2" s="1"/>
  <c r="T175" i="2" s="1"/>
  <c r="AA135" i="2"/>
  <c r="F140" i="2"/>
  <c r="J140" i="2"/>
  <c r="U140" i="2" s="1"/>
  <c r="W140" i="2" s="1"/>
  <c r="F146" i="2"/>
  <c r="U146" i="2"/>
  <c r="W146" i="2" s="1"/>
  <c r="AA156" i="2"/>
  <c r="U156" i="2"/>
  <c r="W156" i="2" s="1"/>
  <c r="U162" i="2"/>
  <c r="W162" i="2" s="1"/>
  <c r="AA169" i="2"/>
  <c r="U169" i="2"/>
  <c r="W169" i="2" s="1"/>
  <c r="U178" i="2"/>
  <c r="K181" i="2"/>
  <c r="H182" i="2"/>
  <c r="J183" i="2"/>
  <c r="U183" i="2" s="1"/>
  <c r="W183" i="2" s="1"/>
  <c r="U185" i="2"/>
  <c r="W185" i="2" s="1"/>
  <c r="F195" i="2"/>
  <c r="U195" i="2"/>
  <c r="W195" i="2" s="1"/>
  <c r="M182" i="2"/>
  <c r="M181" i="2" s="1"/>
  <c r="J188" i="2"/>
  <c r="F188" i="2" s="1"/>
  <c r="H187" i="2"/>
  <c r="T193" i="2"/>
  <c r="AA193" i="2" s="1"/>
  <c r="F199" i="2"/>
  <c r="U199" i="2"/>
  <c r="W199" i="2" s="1"/>
  <c r="AA201" i="2"/>
  <c r="W202" i="2"/>
  <c r="F211" i="2"/>
  <c r="J210" i="2"/>
  <c r="U210" i="2" s="1"/>
  <c r="W210" i="2" s="1"/>
  <c r="U211" i="2"/>
  <c r="W211" i="2" s="1"/>
  <c r="U222" i="2"/>
  <c r="J221" i="2"/>
  <c r="U221" i="2" s="1"/>
  <c r="U223" i="2"/>
  <c r="U224" i="2"/>
  <c r="T228" i="2"/>
  <c r="T231" i="2"/>
  <c r="U231" i="2" s="1"/>
  <c r="W231" i="2" s="1"/>
  <c r="U236" i="2"/>
  <c r="W236" i="2" s="1"/>
  <c r="U244" i="2"/>
  <c r="W244" i="2" s="1"/>
  <c r="M251" i="2"/>
  <c r="T252" i="2"/>
  <c r="U252" i="2" s="1"/>
  <c r="W252" i="2" s="1"/>
  <c r="AA162" i="2"/>
  <c r="AA192" i="2"/>
  <c r="F197" i="2"/>
  <c r="U197" i="2"/>
  <c r="W197" i="2" s="1"/>
  <c r="F210" i="2"/>
  <c r="AA210" i="2"/>
  <c r="W226" i="2"/>
  <c r="W224" i="2" s="1"/>
  <c r="W223" i="2" s="1"/>
  <c r="W222" i="2" s="1"/>
  <c r="W221" i="2" s="1"/>
  <c r="H230" i="2"/>
  <c r="L230" i="2"/>
  <c r="T230" i="2" s="1"/>
  <c r="U232" i="2"/>
  <c r="W232" i="2" s="1"/>
  <c r="W245" i="2"/>
  <c r="H250" i="2"/>
  <c r="J251" i="2"/>
  <c r="U201" i="2"/>
  <c r="W201" i="2" s="1"/>
  <c r="F203" i="2"/>
  <c r="U203" i="2"/>
  <c r="W203" i="2" s="1"/>
  <c r="F209" i="2"/>
  <c r="J209" i="2"/>
  <c r="U209" i="2" s="1"/>
  <c r="W209" i="2" s="1"/>
  <c r="H208" i="2"/>
  <c r="AA209" i="2"/>
  <c r="I216" i="2"/>
  <c r="J217" i="2"/>
  <c r="U217" i="2" s="1"/>
  <c r="W217" i="2" s="1"/>
  <c r="F223" i="2"/>
  <c r="H222" i="2"/>
  <c r="V224" i="2"/>
  <c r="V223" i="2" s="1"/>
  <c r="V222" i="2" s="1"/>
  <c r="V221" i="2" s="1"/>
  <c r="V8" i="2" s="1"/>
  <c r="AE174" i="1" s="1"/>
  <c r="V225" i="2"/>
  <c r="W225" i="2" s="1"/>
  <c r="T229" i="2"/>
  <c r="T233" i="2"/>
  <c r="U233" i="2" s="1"/>
  <c r="W233" i="2" s="1"/>
  <c r="U237" i="2"/>
  <c r="W237" i="2" s="1"/>
  <c r="J235" i="2"/>
  <c r="J192" i="2"/>
  <c r="U192" i="2" s="1"/>
  <c r="W192" i="2" s="1"/>
  <c r="J193" i="2"/>
  <c r="F193" i="2" s="1"/>
  <c r="F201" i="2"/>
  <c r="AA202" i="2"/>
  <c r="AA226" i="2"/>
  <c r="U36" i="2" l="1"/>
  <c r="W36" i="2" s="1"/>
  <c r="F192" i="2"/>
  <c r="Z161" i="1"/>
  <c r="Z163" i="1" s="1"/>
  <c r="Z16" i="1"/>
  <c r="Z15" i="1" s="1"/>
  <c r="AA18" i="1"/>
  <c r="AH18" i="1"/>
  <c r="AH17" i="1" s="1"/>
  <c r="AH161" i="1" s="1"/>
  <c r="AH163" i="1" s="1"/>
  <c r="AD152" i="1"/>
  <c r="AF152" i="1" s="1"/>
  <c r="Y17" i="1"/>
  <c r="Y16" i="1" s="1"/>
  <c r="Y15" i="1" s="1"/>
  <c r="AD57" i="1"/>
  <c r="AF57" i="1" s="1"/>
  <c r="AC84" i="1"/>
  <c r="AJ84" i="1" s="1"/>
  <c r="AD74" i="1"/>
  <c r="AF74" i="1" s="1"/>
  <c r="N17" i="1"/>
  <c r="AA17" i="1"/>
  <c r="AA161" i="1" s="1"/>
  <c r="AA163" i="1" s="1"/>
  <c r="AD93" i="1"/>
  <c r="AF93" i="1" s="1"/>
  <c r="AD132" i="1"/>
  <c r="AF132" i="1" s="1"/>
  <c r="T17" i="1"/>
  <c r="T161" i="1" s="1"/>
  <c r="AD114" i="1"/>
  <c r="AF114" i="1" s="1"/>
  <c r="AD103" i="1"/>
  <c r="AF103" i="1" s="1"/>
  <c r="AD20" i="1"/>
  <c r="AF20" i="1" s="1"/>
  <c r="T139" i="2"/>
  <c r="T126" i="2" s="1"/>
  <c r="T125" i="2" s="1"/>
  <c r="K126" i="2"/>
  <c r="K125" i="2" s="1"/>
  <c r="X161" i="1"/>
  <c r="X163" i="1" s="1"/>
  <c r="X16" i="1"/>
  <c r="X15" i="1" s="1"/>
  <c r="AG161" i="1"/>
  <c r="AG163" i="1" s="1"/>
  <c r="AG16" i="1"/>
  <c r="AG15" i="1" s="1"/>
  <c r="Y161" i="1"/>
  <c r="Y163" i="1" s="1"/>
  <c r="J208" i="2"/>
  <c r="U208" i="2" s="1"/>
  <c r="W208" i="2" s="1"/>
  <c r="H207" i="2"/>
  <c r="AA208" i="2"/>
  <c r="T251" i="2"/>
  <c r="M250" i="2"/>
  <c r="T250" i="2" s="1"/>
  <c r="H71" i="2"/>
  <c r="J72" i="2"/>
  <c r="U72" i="2" s="1"/>
  <c r="W72" i="2" s="1"/>
  <c r="U137" i="1"/>
  <c r="AD137" i="1" s="1"/>
  <c r="AF137" i="1" s="1"/>
  <c r="S136" i="1"/>
  <c r="AJ137" i="1"/>
  <c r="U56" i="1"/>
  <c r="AD56" i="1" s="1"/>
  <c r="AF56" i="1" s="1"/>
  <c r="AJ56" i="1"/>
  <c r="U113" i="1"/>
  <c r="S112" i="1"/>
  <c r="M161" i="1"/>
  <c r="M163" i="1" s="1"/>
  <c r="M16" i="1"/>
  <c r="M15" i="1" s="1"/>
  <c r="H249" i="2"/>
  <c r="J249" i="2" s="1"/>
  <c r="U249" i="2" s="1"/>
  <c r="W249" i="2" s="1"/>
  <c r="J250" i="2"/>
  <c r="U250" i="2" s="1"/>
  <c r="W250" i="2" s="1"/>
  <c r="AA204" i="2"/>
  <c r="T181" i="2"/>
  <c r="T188" i="2"/>
  <c r="K187" i="2"/>
  <c r="F176" i="2"/>
  <c r="H175" i="2"/>
  <c r="H125" i="2"/>
  <c r="F89" i="2"/>
  <c r="F90" i="2"/>
  <c r="U177" i="2"/>
  <c r="R8" i="2"/>
  <c r="U17" i="2"/>
  <c r="W17" i="2" s="1"/>
  <c r="T89" i="2"/>
  <c r="AJ145" i="1"/>
  <c r="AD145" i="1"/>
  <c r="AF145" i="1" s="1"/>
  <c r="AD138" i="1"/>
  <c r="AF138" i="1" s="1"/>
  <c r="AA36" i="2"/>
  <c r="AC151" i="1"/>
  <c r="U143" i="1"/>
  <c r="S142" i="1"/>
  <c r="AD125" i="1"/>
  <c r="AF125" i="1" s="1"/>
  <c r="AD120" i="1"/>
  <c r="AF120" i="1" s="1"/>
  <c r="AD25" i="1"/>
  <c r="AF25" i="1" s="1"/>
  <c r="AC112" i="1"/>
  <c r="AJ70" i="1"/>
  <c r="AJ37" i="1"/>
  <c r="U37" i="1"/>
  <c r="AD37" i="1" s="1"/>
  <c r="AF37" i="1" s="1"/>
  <c r="L16" i="1"/>
  <c r="L15" i="1" s="1"/>
  <c r="AH16" i="1"/>
  <c r="AH15" i="1" s="1"/>
  <c r="O161" i="1"/>
  <c r="O163" i="1" s="1"/>
  <c r="O16" i="1"/>
  <c r="O15" i="1" s="1"/>
  <c r="J230" i="2"/>
  <c r="U230" i="2" s="1"/>
  <c r="W230" i="2" s="1"/>
  <c r="J229" i="2"/>
  <c r="U235" i="2"/>
  <c r="W235" i="2" s="1"/>
  <c r="U251" i="2"/>
  <c r="W251" i="2" s="1"/>
  <c r="U133" i="2"/>
  <c r="W133" i="2" s="1"/>
  <c r="F133" i="2"/>
  <c r="J175" i="2"/>
  <c r="U175" i="2" s="1"/>
  <c r="U176" i="2"/>
  <c r="AC144" i="1"/>
  <c r="AJ144" i="1" s="1"/>
  <c r="V143" i="1"/>
  <c r="U66" i="1"/>
  <c r="AD66" i="1" s="1"/>
  <c r="AF66" i="1" s="1"/>
  <c r="AJ66" i="1"/>
  <c r="U99" i="1"/>
  <c r="S98" i="1"/>
  <c r="U193" i="2"/>
  <c r="W193" i="2" s="1"/>
  <c r="I215" i="2"/>
  <c r="J216" i="2"/>
  <c r="U216" i="2" s="1"/>
  <c r="W216" i="2" s="1"/>
  <c r="U188" i="2"/>
  <c r="J187" i="2"/>
  <c r="F187" i="2" s="1"/>
  <c r="T182" i="2"/>
  <c r="U145" i="2"/>
  <c r="W145" i="2" s="1"/>
  <c r="F145" i="2"/>
  <c r="J139" i="2"/>
  <c r="U139" i="2" s="1"/>
  <c r="W139" i="2" s="1"/>
  <c r="AA139" i="2"/>
  <c r="F139" i="2"/>
  <c r="AA118" i="2"/>
  <c r="F118" i="2"/>
  <c r="J10" i="2"/>
  <c r="H9" i="2"/>
  <c r="M8" i="2"/>
  <c r="X174" i="1" s="1"/>
  <c r="T23" i="2"/>
  <c r="AA23" i="2" s="1"/>
  <c r="T11" i="2"/>
  <c r="K10" i="2"/>
  <c r="AJ167" i="1"/>
  <c r="AA120" i="2"/>
  <c r="T142" i="1"/>
  <c r="T162" i="1" s="1"/>
  <c r="AC130" i="1"/>
  <c r="AJ151" i="1"/>
  <c r="U151" i="1"/>
  <c r="AD151" i="1" s="1"/>
  <c r="AF151" i="1" s="1"/>
  <c r="S18" i="1"/>
  <c r="AD149" i="1"/>
  <c r="AF149" i="1" s="1"/>
  <c r="AD108" i="1"/>
  <c r="AF108" i="1" s="1"/>
  <c r="AD148" i="1"/>
  <c r="AF148" i="1" s="1"/>
  <c r="AC113" i="1"/>
  <c r="AJ113" i="1" s="1"/>
  <c r="AD38" i="1"/>
  <c r="AF38" i="1" s="1"/>
  <c r="V98" i="1"/>
  <c r="AC99" i="1"/>
  <c r="AJ99" i="1" s="1"/>
  <c r="AE161" i="1"/>
  <c r="AE163" i="1" s="1"/>
  <c r="AE16" i="1"/>
  <c r="AE15" i="1" s="1"/>
  <c r="L163" i="1"/>
  <c r="AB17" i="1"/>
  <c r="Z173" i="1"/>
  <c r="Z175" i="1" s="1"/>
  <c r="Z177" i="1" s="1"/>
  <c r="Z168" i="1"/>
  <c r="Z170" i="1" s="1"/>
  <c r="Z165" i="1"/>
  <c r="J182" i="2"/>
  <c r="U182" i="2" s="1"/>
  <c r="W182" i="2" s="1"/>
  <c r="H181" i="2"/>
  <c r="J181" i="2" s="1"/>
  <c r="U127" i="2"/>
  <c r="J126" i="2"/>
  <c r="J125" i="2" s="1"/>
  <c r="U89" i="2"/>
  <c r="J88" i="2"/>
  <c r="J87" i="2" s="1"/>
  <c r="U101" i="2"/>
  <c r="W102" i="2"/>
  <c r="W101" i="2" s="1"/>
  <c r="F222" i="2"/>
  <c r="H221" i="2"/>
  <c r="AA222" i="2"/>
  <c r="AA102" i="2"/>
  <c r="T101" i="2"/>
  <c r="AA101" i="2" s="1"/>
  <c r="J106" i="2"/>
  <c r="U106" i="2" s="1"/>
  <c r="W106" i="2" s="1"/>
  <c r="H105" i="2"/>
  <c r="J105" i="2" s="1"/>
  <c r="U105" i="2" s="1"/>
  <c r="W105" i="2" s="1"/>
  <c r="F88" i="2"/>
  <c r="H87" i="2"/>
  <c r="U176" i="1"/>
  <c r="AD176" i="1" s="1"/>
  <c r="AF176" i="1" s="1"/>
  <c r="AJ176" i="1"/>
  <c r="U12" i="2"/>
  <c r="W12" i="2" s="1"/>
  <c r="U131" i="1"/>
  <c r="S130" i="1"/>
  <c r="AJ131" i="1"/>
  <c r="AC131" i="1"/>
  <c r="U57" i="2"/>
  <c r="W57" i="2" s="1"/>
  <c r="AD117" i="1"/>
  <c r="AF117" i="1" s="1"/>
  <c r="V18" i="1"/>
  <c r="AC19" i="1"/>
  <c r="AJ19" i="1" s="1"/>
  <c r="U119" i="1"/>
  <c r="AD119" i="1" s="1"/>
  <c r="AF119" i="1" s="1"/>
  <c r="AJ119" i="1"/>
  <c r="AJ73" i="1"/>
  <c r="U73" i="1"/>
  <c r="AD73" i="1" s="1"/>
  <c r="AF73" i="1" s="1"/>
  <c r="P112" i="1"/>
  <c r="P17" i="1" s="1"/>
  <c r="P16" i="1" s="1"/>
  <c r="P15" i="1" s="1"/>
  <c r="AD100" i="1"/>
  <c r="AF100" i="1" s="1"/>
  <c r="Q17" i="1"/>
  <c r="AD99" i="1" l="1"/>
  <c r="AF99" i="1" s="1"/>
  <c r="AA16" i="1"/>
  <c r="AA15" i="1" s="1"/>
  <c r="N161" i="1"/>
  <c r="N163" i="1" s="1"/>
  <c r="N16" i="1"/>
  <c r="N15" i="1" s="1"/>
  <c r="AD144" i="1"/>
  <c r="AF144" i="1" s="1"/>
  <c r="AD84" i="1"/>
  <c r="AF84" i="1" s="1"/>
  <c r="AA126" i="2"/>
  <c r="AC18" i="1"/>
  <c r="AJ18" i="1" s="1"/>
  <c r="L173" i="1"/>
  <c r="L175" i="1" s="1"/>
  <c r="L177" i="1" s="1"/>
  <c r="L165" i="1"/>
  <c r="L168" i="1"/>
  <c r="L170" i="1" s="1"/>
  <c r="AC143" i="1"/>
  <c r="AJ143" i="1" s="1"/>
  <c r="V142" i="1"/>
  <c r="O173" i="1"/>
  <c r="O175" i="1" s="1"/>
  <c r="O177" i="1" s="1"/>
  <c r="O168" i="1"/>
  <c r="O170" i="1" s="1"/>
  <c r="O165" i="1"/>
  <c r="AA173" i="1"/>
  <c r="AA175" i="1" s="1"/>
  <c r="AA177" i="1" s="1"/>
  <c r="AA165" i="1"/>
  <c r="AA168" i="1"/>
  <c r="AA170" i="1" s="1"/>
  <c r="AD19" i="1"/>
  <c r="AF19" i="1" s="1"/>
  <c r="AJ130" i="1"/>
  <c r="U130" i="1"/>
  <c r="AD130" i="1" s="1"/>
  <c r="AF130" i="1" s="1"/>
  <c r="U126" i="2"/>
  <c r="U125" i="2" s="1"/>
  <c r="W127" i="2"/>
  <c r="W125" i="2" s="1"/>
  <c r="J9" i="2"/>
  <c r="J215" i="2"/>
  <c r="U215" i="2" s="1"/>
  <c r="W215" i="2" s="1"/>
  <c r="I214" i="2"/>
  <c r="J228" i="2"/>
  <c r="U228" i="2" s="1"/>
  <c r="W228" i="2" s="1"/>
  <c r="U229" i="2"/>
  <c r="W229" i="2" s="1"/>
  <c r="AH173" i="1"/>
  <c r="AH175" i="1" s="1"/>
  <c r="AH177" i="1" s="1"/>
  <c r="AH165" i="1"/>
  <c r="AH168" i="1"/>
  <c r="AH170" i="1" s="1"/>
  <c r="AD143" i="1"/>
  <c r="AF143" i="1" s="1"/>
  <c r="F126" i="2"/>
  <c r="H70" i="2"/>
  <c r="J70" i="2" s="1"/>
  <c r="U70" i="2" s="1"/>
  <c r="W70" i="2" s="1"/>
  <c r="J71" i="2"/>
  <c r="U71" i="2" s="1"/>
  <c r="W71" i="2" s="1"/>
  <c r="F207" i="2"/>
  <c r="J207" i="2"/>
  <c r="U207" i="2" s="1"/>
  <c r="W207" i="2" s="1"/>
  <c r="AA207" i="2"/>
  <c r="Y173" i="1"/>
  <c r="Y175" i="1" s="1"/>
  <c r="Y177" i="1" s="1"/>
  <c r="Y168" i="1"/>
  <c r="Y170" i="1" s="1"/>
  <c r="Y165" i="1"/>
  <c r="AC98" i="1"/>
  <c r="AJ98" i="1" s="1"/>
  <c r="V97" i="1"/>
  <c r="AC97" i="1" s="1"/>
  <c r="F9" i="2"/>
  <c r="H8" i="2"/>
  <c r="U142" i="1"/>
  <c r="S162" i="1"/>
  <c r="F175" i="2"/>
  <c r="AJ112" i="1"/>
  <c r="U112" i="1"/>
  <c r="AD112" i="1" s="1"/>
  <c r="AF112" i="1" s="1"/>
  <c r="X173" i="1"/>
  <c r="X175" i="1" s="1"/>
  <c r="X177" i="1" s="1"/>
  <c r="X165" i="1"/>
  <c r="X168" i="1"/>
  <c r="X170" i="1" s="1"/>
  <c r="AD131" i="1"/>
  <c r="AF131" i="1" s="1"/>
  <c r="F221" i="2"/>
  <c r="AA221" i="2"/>
  <c r="U181" i="2"/>
  <c r="W181" i="2" s="1"/>
  <c r="AE173" i="1"/>
  <c r="AE175" i="1" s="1"/>
  <c r="AE177" i="1" s="1"/>
  <c r="AE165" i="1"/>
  <c r="AE168" i="1"/>
  <c r="AE170" i="1" s="1"/>
  <c r="U18" i="1"/>
  <c r="AD18" i="1" s="1"/>
  <c r="AF18" i="1" s="1"/>
  <c r="K9" i="2"/>
  <c r="K8" i="2" s="1"/>
  <c r="V174" i="1" s="1"/>
  <c r="AC174" i="1" s="1"/>
  <c r="T10" i="2"/>
  <c r="F10" i="2"/>
  <c r="U23" i="2"/>
  <c r="W23" i="2" s="1"/>
  <c r="F125" i="2"/>
  <c r="AA125" i="2"/>
  <c r="AD113" i="1"/>
  <c r="AF113" i="1" s="1"/>
  <c r="AJ136" i="1"/>
  <c r="U136" i="1"/>
  <c r="AD136" i="1" s="1"/>
  <c r="AF136" i="1" s="1"/>
  <c r="F208" i="2"/>
  <c r="AG173" i="1"/>
  <c r="AG175" i="1" s="1"/>
  <c r="AG177" i="1" s="1"/>
  <c r="AG168" i="1"/>
  <c r="AG170" i="1" s="1"/>
  <c r="AG165" i="1"/>
  <c r="T16" i="1"/>
  <c r="T15" i="1" s="1"/>
  <c r="Q161" i="1"/>
  <c r="Q16" i="1"/>
  <c r="Q15" i="1" s="1"/>
  <c r="F87" i="2"/>
  <c r="U88" i="2"/>
  <c r="U87" i="2" s="1"/>
  <c r="W89" i="2"/>
  <c r="W88" i="2" s="1"/>
  <c r="W87" i="2" s="1"/>
  <c r="AB161" i="1"/>
  <c r="AB163" i="1" s="1"/>
  <c r="AB16" i="1"/>
  <c r="AB15" i="1" s="1"/>
  <c r="U11" i="2"/>
  <c r="W11" i="2" s="1"/>
  <c r="AA11" i="2"/>
  <c r="W188" i="2"/>
  <c r="W187" i="2" s="1"/>
  <c r="U187" i="2"/>
  <c r="U98" i="1"/>
  <c r="AD98" i="1" s="1"/>
  <c r="AF98" i="1" s="1"/>
  <c r="S97" i="1"/>
  <c r="T88" i="2"/>
  <c r="AA89" i="2"/>
  <c r="T187" i="2"/>
  <c r="AA187" i="2" s="1"/>
  <c r="AA188" i="2"/>
  <c r="M173" i="1"/>
  <c r="M175" i="1" s="1"/>
  <c r="M177" i="1" s="1"/>
  <c r="M165" i="1"/>
  <c r="M168" i="1"/>
  <c r="M170" i="1" s="1"/>
  <c r="T163" i="1"/>
  <c r="N168" i="1" l="1"/>
  <c r="N170" i="1" s="1"/>
  <c r="N165" i="1"/>
  <c r="N173" i="1"/>
  <c r="N175" i="1" s="1"/>
  <c r="N177" i="1" s="1"/>
  <c r="F8" i="2"/>
  <c r="Q163" i="1"/>
  <c r="P161" i="1"/>
  <c r="P163" i="1" s="1"/>
  <c r="T87" i="2"/>
  <c r="AA87" i="2" s="1"/>
  <c r="AA88" i="2"/>
  <c r="T9" i="2"/>
  <c r="AA10" i="2"/>
  <c r="U10" i="2"/>
  <c r="V162" i="1"/>
  <c r="AC162" i="1" s="1"/>
  <c r="AJ162" i="1" s="1"/>
  <c r="AC142" i="1"/>
  <c r="AJ142" i="1" s="1"/>
  <c r="T173" i="1"/>
  <c r="T168" i="1"/>
  <c r="T170" i="1" s="1"/>
  <c r="T165" i="1"/>
  <c r="AB173" i="1"/>
  <c r="AB175" i="1" s="1"/>
  <c r="AB177" i="1" s="1"/>
  <c r="AB168" i="1"/>
  <c r="AB170" i="1" s="1"/>
  <c r="AB165" i="1"/>
  <c r="AE8" i="2"/>
  <c r="S174" i="1"/>
  <c r="J214" i="2"/>
  <c r="U214" i="2" s="1"/>
  <c r="W214" i="2" s="1"/>
  <c r="I8" i="2"/>
  <c r="T174" i="1" s="1"/>
  <c r="V17" i="1"/>
  <c r="AJ97" i="1"/>
  <c r="U97" i="1"/>
  <c r="AD97" i="1" s="1"/>
  <c r="AF97" i="1" s="1"/>
  <c r="S17" i="1"/>
  <c r="U162" i="1"/>
  <c r="AD162" i="1" l="1"/>
  <c r="AF162" i="1" s="1"/>
  <c r="U174" i="1"/>
  <c r="AD174" i="1" s="1"/>
  <c r="AF174" i="1" s="1"/>
  <c r="AJ174" i="1"/>
  <c r="T175" i="1"/>
  <c r="T177" i="1" s="1"/>
  <c r="W10" i="2"/>
  <c r="W9" i="2" s="1"/>
  <c r="W8" i="2" s="1"/>
  <c r="U9" i="2"/>
  <c r="U8" i="2" s="1"/>
  <c r="V161" i="1"/>
  <c r="AC17" i="1"/>
  <c r="V16" i="1"/>
  <c r="AD142" i="1"/>
  <c r="AF142" i="1" s="1"/>
  <c r="J8" i="2"/>
  <c r="T8" i="2"/>
  <c r="AA8" i="2" s="1"/>
  <c r="AA9" i="2"/>
  <c r="P165" i="1"/>
  <c r="P168" i="1"/>
  <c r="P170" i="1" s="1"/>
  <c r="S161" i="1"/>
  <c r="AJ17" i="1"/>
  <c r="U17" i="1"/>
  <c r="S16" i="1"/>
  <c r="Q173" i="1"/>
  <c r="Q165" i="1"/>
  <c r="Q168" i="1"/>
  <c r="Q170" i="1" s="1"/>
  <c r="AD17" i="1" l="1"/>
  <c r="AF17" i="1" s="1"/>
  <c r="Q175" i="1"/>
  <c r="Q177" i="1" s="1"/>
  <c r="P173" i="1"/>
  <c r="P175" i="1" s="1"/>
  <c r="P177" i="1" s="1"/>
  <c r="S163" i="1"/>
  <c r="U161" i="1"/>
  <c r="AC16" i="1"/>
  <c r="AJ16" i="1" s="1"/>
  <c r="V15" i="1"/>
  <c r="AC15" i="1" s="1"/>
  <c r="U16" i="1"/>
  <c r="S15" i="1"/>
  <c r="V163" i="1"/>
  <c r="AC161" i="1"/>
  <c r="AJ161" i="1" s="1"/>
  <c r="AD16" i="1" l="1"/>
  <c r="AF16" i="1" s="1"/>
  <c r="V173" i="1"/>
  <c r="V165" i="1"/>
  <c r="AC165" i="1" s="1"/>
  <c r="AC163" i="1"/>
  <c r="AJ163" i="1" s="1"/>
  <c r="V168" i="1"/>
  <c r="S165" i="1"/>
  <c r="S168" i="1"/>
  <c r="S173" i="1"/>
  <c r="U163" i="1"/>
  <c r="AJ15" i="1"/>
  <c r="U15" i="1"/>
  <c r="AD15" i="1" s="1"/>
  <c r="AF15" i="1" s="1"/>
  <c r="AD161" i="1"/>
  <c r="AF161" i="1" s="1"/>
  <c r="AD163" i="1" l="1"/>
  <c r="AF163" i="1" s="1"/>
  <c r="V170" i="1"/>
  <c r="AC170" i="1" s="1"/>
  <c r="AC168" i="1"/>
  <c r="AJ168" i="1"/>
  <c r="U168" i="1"/>
  <c r="S170" i="1"/>
  <c r="S175" i="1"/>
  <c r="U173" i="1"/>
  <c r="AJ165" i="1"/>
  <c r="U165" i="1"/>
  <c r="AD165" i="1" s="1"/>
  <c r="AF165" i="1" s="1"/>
  <c r="V175" i="1"/>
  <c r="AC173" i="1"/>
  <c r="AJ173" i="1" s="1"/>
  <c r="AD168" i="1" l="1"/>
  <c r="AF168" i="1" s="1"/>
  <c r="AD173" i="1"/>
  <c r="AF173" i="1" s="1"/>
  <c r="V177" i="1"/>
  <c r="AC177" i="1" s="1"/>
  <c r="AC175" i="1"/>
  <c r="AJ175" i="1" s="1"/>
  <c r="S177" i="1"/>
  <c r="U175" i="1"/>
  <c r="AJ170" i="1"/>
  <c r="U170" i="1"/>
  <c r="AD170" i="1" s="1"/>
  <c r="AF170" i="1" s="1"/>
  <c r="AD175" i="1" l="1"/>
  <c r="AF175" i="1" s="1"/>
  <c r="AJ177" i="1"/>
  <c r="U177" i="1"/>
  <c r="AD177" i="1" s="1"/>
  <c r="AF177" i="1" s="1"/>
</calcChain>
</file>

<file path=xl/sharedStrings.xml><?xml version="1.0" encoding="utf-8"?>
<sst xmlns="http://schemas.openxmlformats.org/spreadsheetml/2006/main" count="871" uniqueCount="466">
  <si>
    <t xml:space="preserve"> FINANCIJSKI PLAN 2023. I PROJEKCIJE 2024. I 2025.g.</t>
  </si>
  <si>
    <t>TOŠ SEI BB</t>
  </si>
  <si>
    <t>naziv korisnika</t>
  </si>
  <si>
    <t>PRIJEDLOG ( NACRT ) FINANCIJSKOG PLANA 2017. I PROJEKCIJE ZA 2018. I 2019. GODINU</t>
  </si>
  <si>
    <t>-</t>
  </si>
  <si>
    <t>A</t>
  </si>
  <si>
    <t>RAČUN PRIHODA I RASHODA</t>
  </si>
  <si>
    <t>ovu kolonu NE DIRATI !!!</t>
  </si>
  <si>
    <t>PRIHODI I PRIMICI</t>
  </si>
  <si>
    <t>samo 111 + uk.vlast</t>
  </si>
  <si>
    <t>izvor</t>
  </si>
  <si>
    <t>konto</t>
  </si>
  <si>
    <t xml:space="preserve">opis </t>
  </si>
  <si>
    <t>BAZA za kopiranje - NE DIRAJ</t>
  </si>
  <si>
    <t>povećanje / smanjenje</t>
  </si>
  <si>
    <t>111 - Redovna djelatnost - kod korisnika - iz grada</t>
  </si>
  <si>
    <t>112 - Posebni programi - zajednički dio - iz grada</t>
  </si>
  <si>
    <t>ukupno 111 + 112</t>
  </si>
  <si>
    <t>311 - Vlastiti prihodi - uplate roditelja i osoblja ( nastavnika i dr )</t>
  </si>
  <si>
    <t>531 - Proračuni-drugi nivoi, za posebne ( i / ili ugovorene ) namjene</t>
  </si>
  <si>
    <t>541 - Pomoći tijela i fondova EU</t>
  </si>
  <si>
    <t>551 - Pomoći iz inozemstva</t>
  </si>
  <si>
    <t>611 - Donacije   ( SZ, ZT-mercatino NG, Libri di 100)</t>
  </si>
  <si>
    <t>821  - Primici od donosa iz ranijih godina</t>
  </si>
  <si>
    <t>ukupno vlastitI (311 do 821)</t>
  </si>
  <si>
    <t>ukupno Grad i vlastitI</t>
  </si>
  <si>
    <t>511  - OŠ COP</t>
  </si>
  <si>
    <t>Sveukupno</t>
  </si>
  <si>
    <t>PROJEKCIJA 2024</t>
  </si>
  <si>
    <t>PROJEKCIJA 2025</t>
  </si>
  <si>
    <t>ukupno Grad _samo 111 i vlastitI</t>
  </si>
  <si>
    <t>0</t>
  </si>
  <si>
    <t>01</t>
  </si>
  <si>
    <t>02</t>
  </si>
  <si>
    <t>10</t>
  </si>
  <si>
    <t>11</t>
  </si>
  <si>
    <t>12</t>
  </si>
  <si>
    <t>13</t>
  </si>
  <si>
    <t>15</t>
  </si>
  <si>
    <t>16</t>
  </si>
  <si>
    <t>17</t>
  </si>
  <si>
    <t>18</t>
  </si>
  <si>
    <t>21</t>
  </si>
  <si>
    <t>22</t>
  </si>
  <si>
    <t>23</t>
  </si>
  <si>
    <t>25</t>
  </si>
  <si>
    <t>27</t>
  </si>
  <si>
    <t>28</t>
  </si>
  <si>
    <t>29=10+22</t>
  </si>
  <si>
    <t>Prihodi i primici</t>
  </si>
  <si>
    <t>prihodi iz poslovnih aktivnosti</t>
  </si>
  <si>
    <t>6</t>
  </si>
  <si>
    <t>prihodi poslovanja</t>
  </si>
  <si>
    <t>63</t>
  </si>
  <si>
    <t>pomoći iz inozemstva i od subjekata unutar općeg proračuna</t>
  </si>
  <si>
    <t>54</t>
  </si>
  <si>
    <t>631</t>
  </si>
  <si>
    <t>pomoći od inozemnih vlada</t>
  </si>
  <si>
    <t>6311</t>
  </si>
  <si>
    <t>tekuće pomoći od inozemnih vlada</t>
  </si>
  <si>
    <t>63111</t>
  </si>
  <si>
    <t xml:space="preserve">tekuće pomoći od inozemnih vlada u EU </t>
  </si>
  <si>
    <t>6312</t>
  </si>
  <si>
    <t>kapitalne pomoći od inozemnih vlada</t>
  </si>
  <si>
    <t>63121</t>
  </si>
  <si>
    <t xml:space="preserve">kapitalne pomoći od inozemnih vlada u EU </t>
  </si>
  <si>
    <t>38</t>
  </si>
  <si>
    <t>632</t>
  </si>
  <si>
    <t>pomoći od međunarodnih organizacija te institucija i tijela EU</t>
  </si>
  <si>
    <t>39</t>
  </si>
  <si>
    <t>6321</t>
  </si>
  <si>
    <t>tekuće pomoći od međunarodnih organizacija</t>
  </si>
  <si>
    <t>40</t>
  </si>
  <si>
    <t>63211</t>
  </si>
  <si>
    <t>tekuće pomoći od međunarodnih organizacija UNIONE</t>
  </si>
  <si>
    <t>6322</t>
  </si>
  <si>
    <t>kapitalne pomoći od međunarodnih organizacija</t>
  </si>
  <si>
    <t>63221</t>
  </si>
  <si>
    <t>6323</t>
  </si>
  <si>
    <t>tekuće pomoći od institucija i tijela EU</t>
  </si>
  <si>
    <t>63231</t>
  </si>
  <si>
    <t>6324</t>
  </si>
  <si>
    <t>kapitalne pomoći od institucija i tijela EU</t>
  </si>
  <si>
    <t>63241</t>
  </si>
  <si>
    <t xml:space="preserve">kapitalne pomoći od institucija i tijela EU </t>
  </si>
  <si>
    <t>53</t>
  </si>
  <si>
    <t>633</t>
  </si>
  <si>
    <t>pomoći iz proračuna</t>
  </si>
  <si>
    <t>6331</t>
  </si>
  <si>
    <t>tekuće pomoći iz proračuna</t>
  </si>
  <si>
    <t>63311</t>
  </si>
  <si>
    <t>proračun RH za predškolstvo - DV Neven, program predškole</t>
  </si>
  <si>
    <t>proračun RH za predškolstvo - DV-GI Naridola, programi manjina</t>
  </si>
  <si>
    <t>proračun RH za predškolstvo - DV-GI Naridola, program predškole</t>
  </si>
  <si>
    <t>proračun RH - program zaštite od požara</t>
  </si>
  <si>
    <t>proračun RH - Min.regionalnog razvoja - sufin MOZAIKa (asistenti u nastavi)</t>
  </si>
  <si>
    <t>63312</t>
  </si>
  <si>
    <t>proračun IŽ - socijalna skrb - ogrijev</t>
  </si>
  <si>
    <t xml:space="preserve">proračun IŽ - ostalo </t>
  </si>
  <si>
    <t>6332</t>
  </si>
  <si>
    <t>kapitalne pomoći iz proračuna</t>
  </si>
  <si>
    <t>63321</t>
  </si>
  <si>
    <t>kapitalne pomoći iz proračuna RH - Min xy - NAMJENA</t>
  </si>
  <si>
    <t>kapitalne pomoći iz prorač IŽ - NAMJENA</t>
  </si>
  <si>
    <t>63323</t>
  </si>
  <si>
    <t>kapitalne pomoći iz gradskih proračuna - NAMJENA</t>
  </si>
  <si>
    <t>63324</t>
  </si>
  <si>
    <t>42</t>
  </si>
  <si>
    <t>634</t>
  </si>
  <si>
    <t>pomoći od ostalih subjekata unutar općeg proračuna</t>
  </si>
  <si>
    <t>6341</t>
  </si>
  <si>
    <t>tekuće pomoći od ostalih subjekata unutar općeg proračuna</t>
  </si>
  <si>
    <t>63414</t>
  </si>
  <si>
    <t>Tekuće pomoći od HZMO-a, HZZ-a i HZZO-a</t>
  </si>
  <si>
    <t>63416</t>
  </si>
  <si>
    <t>tekuće pomoći od izvanproračunskih korisnika županijskih, gradskih i općinskih proračuna</t>
  </si>
  <si>
    <t>6342</t>
  </si>
  <si>
    <t>kapitalne pomoći od ostalih subjekata unutar općeg proračuna</t>
  </si>
  <si>
    <t>63425</t>
  </si>
  <si>
    <t>kapitalne pomoći od ostalih izvanproračunskih korisnika državnog proračuna  - SUBJEKT - NAMJENA</t>
  </si>
  <si>
    <t>63426</t>
  </si>
  <si>
    <t>kapitalne pomoći od izvanproračunskih korisnika županijskih, gradskih i općinskih proračuna - SUBJEKT - NAMJENA</t>
  </si>
  <si>
    <t>66</t>
  </si>
  <si>
    <t>50</t>
  </si>
  <si>
    <t>635</t>
  </si>
  <si>
    <t>pomoći izravnanja za decentralizirane funkcije</t>
  </si>
  <si>
    <t>67</t>
  </si>
  <si>
    <t>6351</t>
  </si>
  <si>
    <t>tekuće pomoći izravnanja za decentralizirane funkcije</t>
  </si>
  <si>
    <t>68</t>
  </si>
  <si>
    <t>63511</t>
  </si>
  <si>
    <t>tekuće pomoći iz državnog proračuna - Fond izravnanja  - dio za decentralizirane funkcije OŠ</t>
  </si>
  <si>
    <t>69</t>
  </si>
  <si>
    <t>tekuće pomoći iz državnog proračuna - Fond izravnanja  - dio za decentralizirane funkcije - vatrogastvo - za 88% obveze grada</t>
  </si>
  <si>
    <t>70</t>
  </si>
  <si>
    <t>6352</t>
  </si>
  <si>
    <t>kapitalne pomoći izravnanja za decentralizirane funkcije</t>
  </si>
  <si>
    <t>71</t>
  </si>
  <si>
    <t>63521</t>
  </si>
  <si>
    <t>kapitalne pomoći iz državnog proračuna  - Fond izravnanja  - dio za decentralizirane funkcije  OŠ</t>
  </si>
  <si>
    <t>72</t>
  </si>
  <si>
    <t>kapitalne pomoći iz državnog proračuna  - Fond izravnanja  - dio za decentralizirane funkcije vatrogastva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</si>
  <si>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</si>
  <si>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</si>
  <si>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</si>
  <si>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</si>
  <si>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63612</t>
  </si>
  <si>
    <t>Tekuće pomoći iz državnog proračuna proračunskim korisnicima proračuna JLP(R)S  MZOS COP</t>
  </si>
  <si>
    <t>63613</t>
  </si>
  <si>
    <t>Tekuće pomoći proračunskim korisnicima iz proračuna JLP(R)S koji im nije nadležan  IŽ</t>
  </si>
  <si>
    <t>Tekuće pomoći proračunskim korisnicima iz proračuna JLP(R)S koji im nije nadležan  LABIN</t>
  </si>
  <si>
    <t>Tekuće pomoći proračunskim korisnicima iz proračuna JLP(R)S koji im nije nadležan  BALE</t>
  </si>
  <si>
    <t>6362</t>
  </si>
  <si>
    <t>Kapitalne pomoći proračunskim korisnicima iz proračuna koji im nije nadležan</t>
  </si>
  <si>
    <t>63622</t>
  </si>
  <si>
    <t>Kapitalne pomoći iz državnog proračuna proračunskim korisnicima proračuna JLP(R)S</t>
  </si>
  <si>
    <t>Kapitalne pomoći proračunskim korisnicima iz proračuna JLP(R)S koji im nije nadležan  BALE/cop</t>
  </si>
  <si>
    <t>638</t>
  </si>
  <si>
    <t>Pomoći temeljemprijenosa EU sredstava</t>
  </si>
  <si>
    <t>63811</t>
  </si>
  <si>
    <t>Tekuće pomoći iz državnog proračuna temeljem prijenosa EU sredstava</t>
  </si>
  <si>
    <t>31</t>
  </si>
  <si>
    <t>64</t>
  </si>
  <si>
    <t>prihodi od imovine</t>
  </si>
  <si>
    <t>641</t>
  </si>
  <si>
    <t>prih od financijske imovine</t>
  </si>
  <si>
    <t>64131</t>
  </si>
  <si>
    <t>prihodi od kamata na oročena sredstva</t>
  </si>
  <si>
    <t>64132</t>
  </si>
  <si>
    <t xml:space="preserve">prihodi od kamata na sred po viđenju </t>
  </si>
  <si>
    <t>64143</t>
  </si>
  <si>
    <t>prihodi od zateznih kamata</t>
  </si>
  <si>
    <t>64151</t>
  </si>
  <si>
    <t>pozitivne tečajne razlike</t>
  </si>
  <si>
    <t>64164</t>
  </si>
  <si>
    <t xml:space="preserve">prihodi od dividendi </t>
  </si>
  <si>
    <t>64199</t>
  </si>
  <si>
    <t>ostali prihodi od financijske imovine</t>
  </si>
  <si>
    <t>642</t>
  </si>
  <si>
    <t>prih od nefinancijske imovine</t>
  </si>
  <si>
    <t>6422</t>
  </si>
  <si>
    <t>prihodi od zakupa</t>
  </si>
  <si>
    <t>64222</t>
  </si>
  <si>
    <t>prihod od zakupa poljoprivrednog zemljišta</t>
  </si>
  <si>
    <t>64224</t>
  </si>
  <si>
    <t>prihod od najma stanova</t>
  </si>
  <si>
    <t>64225</t>
  </si>
  <si>
    <t>prihod od zakupa poslovnih prostora</t>
  </si>
  <si>
    <t>65</t>
  </si>
  <si>
    <t>prih.od administrativnih pristojbi i po poseb propisima</t>
  </si>
  <si>
    <t>652</t>
  </si>
  <si>
    <t>prihodi po posebnim propisima</t>
  </si>
  <si>
    <t>6526</t>
  </si>
  <si>
    <t>ostali nespomenuti prihodi</t>
  </si>
  <si>
    <t>65264</t>
  </si>
  <si>
    <t>sufinanciranja i participacije</t>
  </si>
  <si>
    <t>sufinanciranje - PREH UČENIKA</t>
  </si>
  <si>
    <t>sufinanciranje - NAMJENA</t>
  </si>
  <si>
    <t>65267</t>
  </si>
  <si>
    <t>prihodi s osnova osiguranja</t>
  </si>
  <si>
    <t>refundacije štete - osiguranje</t>
  </si>
  <si>
    <t>65268</t>
  </si>
  <si>
    <t>ostali prihodi za posebne namjene</t>
  </si>
  <si>
    <t xml:space="preserve">posebne namjene - </t>
  </si>
  <si>
    <t>65269</t>
  </si>
  <si>
    <t>naknada troškova postupka i po nagodbi</t>
  </si>
  <si>
    <t xml:space="preserve">povrati </t>
  </si>
  <si>
    <t>145</t>
  </si>
  <si>
    <t>62</t>
  </si>
  <si>
    <t>prihodi od prodaje proizvoda i robe te pruženih usluga i prihodi od donacija</t>
  </si>
  <si>
    <t>146</t>
  </si>
  <si>
    <t>661</t>
  </si>
  <si>
    <t>Prihodi od prodaje proizvoda i robe te pruženih usluga</t>
  </si>
  <si>
    <t>147</t>
  </si>
  <si>
    <t>6614</t>
  </si>
  <si>
    <t>Prihodi od prodaje proizvoda i robe</t>
  </si>
  <si>
    <t>148</t>
  </si>
  <si>
    <t>66141</t>
  </si>
  <si>
    <t>Prihodi od prodanih proizvoda</t>
  </si>
  <si>
    <t>66142</t>
  </si>
  <si>
    <t>Prihodi od prodaje robe</t>
  </si>
  <si>
    <t>6615</t>
  </si>
  <si>
    <t>Prihodi od pruženih usluga</t>
  </si>
  <si>
    <t>66151</t>
  </si>
  <si>
    <t>663</t>
  </si>
  <si>
    <t xml:space="preserve">donacije od pravnih i fizičkih osoba izvan opće države </t>
  </si>
  <si>
    <t>6631</t>
  </si>
  <si>
    <t>Ttekuće donacije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</si>
  <si>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</si>
  <si>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</si>
  <si>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</si>
  <si>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</si>
  <si>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</si>
  <si>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</si>
  <si>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</si>
  <si>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</si>
  <si>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149</t>
  </si>
  <si>
    <t>6632</t>
  </si>
  <si>
    <t>Kapitalne donacije</t>
  </si>
  <si>
    <t>150</t>
  </si>
  <si>
    <t>66321</t>
  </si>
  <si>
    <t>Kapitalne donacije od  fizičkih osoba</t>
  </si>
  <si>
    <t>66322</t>
  </si>
  <si>
    <t>Kapitalne donacije od neprofitnih organizacija</t>
  </si>
  <si>
    <t>66323</t>
  </si>
  <si>
    <t>Kapitalne donacije od trgovačkih društava</t>
  </si>
  <si>
    <t>151</t>
  </si>
  <si>
    <t>66324</t>
  </si>
  <si>
    <t>Kapitalne donacije od ostalih subjekata izvan općeg proračuna</t>
  </si>
  <si>
    <t>152</t>
  </si>
  <si>
    <t>prihodi iz nadležnog proračuna</t>
  </si>
  <si>
    <t>153</t>
  </si>
  <si>
    <t>671</t>
  </si>
  <si>
    <t>prihodi iz nadležnog proračuna za financiranje redovne djelatnosti proračunskih korisnika</t>
  </si>
  <si>
    <t>154</t>
  </si>
  <si>
    <t>6711</t>
  </si>
  <si>
    <t>prihodi iz nadležnog proračuna za financiranje rashoda poslovanja</t>
  </si>
  <si>
    <t>155</t>
  </si>
  <si>
    <t>67111</t>
  </si>
  <si>
    <t>6712</t>
  </si>
  <si>
    <t>prihodi iz nadležnog proračuna za financiranje rashoda za nabavu nefinancijske imovine</t>
  </si>
  <si>
    <t>67121</t>
  </si>
  <si>
    <t>kazne, upravne mjere i ostali prihodi</t>
  </si>
  <si>
    <t>683</t>
  </si>
  <si>
    <t>ostali prihodi</t>
  </si>
  <si>
    <t>6831</t>
  </si>
  <si>
    <t>68311</t>
  </si>
  <si>
    <t>7</t>
  </si>
  <si>
    <t>prihodi od prodaje nefinancijske imovine</t>
  </si>
  <si>
    <t>prih od prodaje neproizvedene imovine</t>
  </si>
  <si>
    <t>711</t>
  </si>
  <si>
    <t>prihodi od prodaje prirodnih bogatstava</t>
  </si>
  <si>
    <t>7111</t>
  </si>
  <si>
    <t>prih od prodaje zemljišta</t>
  </si>
  <si>
    <t>71111</t>
  </si>
  <si>
    <t>712</t>
  </si>
  <si>
    <t>prihodi od prodaje nematerijalne imovine</t>
  </si>
  <si>
    <t>7124</t>
  </si>
  <si>
    <t>ostala prava</t>
  </si>
  <si>
    <t>71249</t>
  </si>
  <si>
    <t>Ostala nespomenuta prava</t>
  </si>
  <si>
    <t>prihodi od prodaje proizvedene imovine</t>
  </si>
  <si>
    <t>721</t>
  </si>
  <si>
    <t>prihodi od prodaje građevinskih objekata</t>
  </si>
  <si>
    <t>7211</t>
  </si>
  <si>
    <t>Stambeni objekti</t>
  </si>
  <si>
    <t>7212</t>
  </si>
  <si>
    <t>Poslovni objekti</t>
  </si>
  <si>
    <t>7214</t>
  </si>
  <si>
    <t>Ostali građevinski objekti</t>
  </si>
  <si>
    <t>722</t>
  </si>
  <si>
    <t>Prihodi od prodaje postrojenja i opreme</t>
  </si>
  <si>
    <t>7221</t>
  </si>
  <si>
    <t>Uredska oprema i namještaj</t>
  </si>
  <si>
    <t>723</t>
  </si>
  <si>
    <t>prihodi od prodaje prijevoznih sredstava</t>
  </si>
  <si>
    <t>7231</t>
  </si>
  <si>
    <t>prih od prod prijevoznih sredst u cestovnom prometu</t>
  </si>
  <si>
    <t>Sažetak</t>
  </si>
  <si>
    <t>svega prihodi poslovanja</t>
  </si>
  <si>
    <t>sveukupni prihodi iz poslovnih aktivnosti</t>
  </si>
  <si>
    <t>83412</t>
  </si>
  <si>
    <t>primitak od prodaje udjela u vlasništvu td</t>
  </si>
  <si>
    <t xml:space="preserve">ukupno prihodi i udjeli </t>
  </si>
  <si>
    <t>kredit poslovne banke</t>
  </si>
  <si>
    <t>83+84</t>
  </si>
  <si>
    <t>svega primici (udjeli i / ili krediti)</t>
  </si>
  <si>
    <t>ukupno prihodi i primici</t>
  </si>
  <si>
    <t>82</t>
  </si>
  <si>
    <t>83</t>
  </si>
  <si>
    <t>financijski rezultat prethodne godine ( višak +  / manjak - )</t>
  </si>
  <si>
    <t xml:space="preserve">Sveukupno na raspolaganju  </t>
  </si>
  <si>
    <t>Financijski rezultat</t>
  </si>
  <si>
    <t>svega tekući prihodi</t>
  </si>
  <si>
    <t>svega tekući rashodi i izdaci</t>
  </si>
  <si>
    <t>financijski rezultat</t>
  </si>
  <si>
    <t>pokriće iz primitaka ( udjela, kredita i prenesenog viška ili manjka)</t>
  </si>
  <si>
    <t>Sveukupni rezultat</t>
  </si>
  <si>
    <r>
      <t xml:space="preserve">Aktivnost: K103605 </t>
    </r>
    <r>
      <rPr>
        <b/>
        <sz val="10.5"/>
        <color rgb="FFFF0000"/>
        <rFont val="Arial Narrow"/>
        <family val="2"/>
        <charset val="238"/>
      </rPr>
      <t xml:space="preserve"> NABAVA ŠKOLSKIH UDŽBENIKA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</si>
  <si>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T10363    </t>
    </r>
    <r>
      <rPr>
        <b/>
        <sz val="10.5"/>
        <color rgb="FFFF0000"/>
        <rFont val="Arial Narrow"/>
        <family val="2"/>
        <charset val="238"/>
      </rPr>
      <t xml:space="preserve">PUNa torba zajedništva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</si>
  <si>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RASHODI</t>
  </si>
  <si>
    <t>BAZA , ne dirati</t>
  </si>
  <si>
    <t>PLAN 2017.</t>
  </si>
  <si>
    <t>ukupno PLAN 2017.</t>
  </si>
  <si>
    <t>611 - Donacije</t>
  </si>
  <si>
    <t>711 - Prih od prodaje ili zamjene nefinancijske imovine i naknade štete od osiguranja</t>
  </si>
  <si>
    <t>811 - Namjenski primici od zaduživanja</t>
  </si>
  <si>
    <t>511 - OŠ - COP</t>
  </si>
  <si>
    <t>0'1</t>
  </si>
  <si>
    <t>1</t>
  </si>
  <si>
    <t>2</t>
  </si>
  <si>
    <t>3</t>
  </si>
  <si>
    <t>4</t>
  </si>
  <si>
    <t>5</t>
  </si>
  <si>
    <t>8</t>
  </si>
  <si>
    <t>9</t>
  </si>
  <si>
    <t>14</t>
  </si>
  <si>
    <t>19 = 1 + 13</t>
  </si>
  <si>
    <t>SVEUKUPNO KORISNIK (zbroj aktivnosti - A, T ili K )</t>
  </si>
  <si>
    <r>
      <t xml:space="preserve">Aktivnost: A103601 </t>
    </r>
    <r>
      <rPr>
        <b/>
        <sz val="10.5"/>
        <color rgb="FFFF0000"/>
        <rFont val="Arial Narrow"/>
        <family val="2"/>
        <charset val="238"/>
      </rPr>
      <t xml:space="preserve"> DEC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</si>
  <si>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ukupno troškovi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</si>
  <si>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</si>
  <si>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</si>
  <si>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</si>
  <si>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</si>
  <si>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</si>
  <si>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</si>
  <si>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</si>
  <si>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</si>
  <si>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</si>
  <si>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</si>
  <si>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</si>
  <si>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</si>
  <si>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</si>
  <si>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</si>
  <si>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</si>
  <si>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</si>
  <si>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</si>
  <si>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</si>
  <si>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</si>
  <si>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</si>
  <si>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</si>
  <si>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</si>
  <si>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Ostale naknade troškova zaposlenima</t>
  </si>
  <si>
    <t>3221</t>
  </si>
  <si>
    <t xml:space="preserve">Uredski materijal i ostali materijalni rashodi  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</si>
  <si>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</si>
  <si>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</si>
  <si>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</si>
  <si>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</si>
  <si>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</si>
  <si>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</si>
  <si>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</si>
  <si>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</si>
  <si>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</si>
  <si>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</si>
  <si>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</si>
  <si>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</si>
  <si>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</si>
  <si>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</si>
  <si>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</si>
  <si>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</si>
  <si>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</si>
  <si>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</si>
  <si>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</si>
  <si>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</si>
  <si>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</si>
  <si>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</si>
  <si>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</si>
  <si>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</si>
  <si>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</si>
  <si>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</si>
  <si>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</si>
  <si>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</si>
  <si>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</si>
  <si>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</si>
  <si>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</si>
  <si>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</si>
  <si>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</si>
  <si>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</si>
  <si>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</si>
  <si>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</si>
  <si>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</si>
  <si>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</si>
  <si>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</si>
  <si>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Pristojbe i naknade</t>
  </si>
  <si>
    <t>Troškovi sudskih postupaka</t>
  </si>
  <si>
    <t>3299</t>
  </si>
  <si>
    <t>Ostali nespomenuti rashodi poslovanja</t>
  </si>
  <si>
    <t>Financijski rashodi</t>
  </si>
  <si>
    <t>Kamate za primljene kredite i zajmove</t>
  </si>
  <si>
    <t>3423</t>
  </si>
  <si>
    <t>Kamate za primljene kredite i zajmove od kreditnih i ostalih financijskih institucija izvan javnog sektora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</si>
  <si>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</si>
  <si>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</si>
  <si>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</si>
  <si>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</si>
  <si>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</si>
  <si>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</si>
  <si>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</si>
  <si>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</si>
  <si>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</si>
  <si>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</si>
  <si>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</si>
  <si>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r>
      <t xml:space="preserve">Aktivnost: A103635 </t>
    </r>
    <r>
      <rPr>
        <b/>
        <sz val="10.5"/>
        <color rgb="FFFF0000"/>
        <rFont val="Arial Narrow"/>
        <family val="2"/>
        <charset val="238"/>
      </rPr>
      <t>MATERIJALNI RASHODI PO OSNOVI DODATNIH STANDARDA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</si>
  <si>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Usluge pri registraciji prijevoznih sredstava</t>
  </si>
  <si>
    <t>Premije osiguranja prijevoznih sredstava</t>
  </si>
  <si>
    <r>
      <t xml:space="preserve">Aktivnost: A103602  </t>
    </r>
    <r>
      <rPr>
        <b/>
        <sz val="10.5"/>
        <color rgb="FFFF0000"/>
        <rFont val="Arial Narrow"/>
        <family val="2"/>
        <charset val="238"/>
      </rPr>
      <t xml:space="preserve">PROD BORAV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</si>
  <si>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Uredski materijal i ostali materijalni rashodi</t>
  </si>
  <si>
    <r>
      <t xml:space="preserve">Aktivnost: A103603 </t>
    </r>
    <r>
      <rPr>
        <b/>
        <sz val="10.5"/>
        <color rgb="FFFF0000"/>
        <rFont val="Calibri"/>
        <family val="2"/>
        <charset val="238"/>
        <scheme val="minor"/>
      </rPr>
      <t>ŠKOLSKI PEDAGOG</t>
    </r>
  </si>
  <si>
    <t>Rashodi poslovanja</t>
  </si>
  <si>
    <r>
      <t xml:space="preserve">Aktivnost: A103604 </t>
    </r>
    <r>
      <rPr>
        <b/>
        <sz val="10.5"/>
        <color rgb="FFFF0000"/>
        <rFont val="Arial Narrow"/>
        <family val="2"/>
        <charset val="238"/>
      </rPr>
      <t xml:space="preserve">  ŠO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</si>
  <si>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A103605 </t>
    </r>
    <r>
      <rPr>
        <b/>
        <sz val="10.5"/>
        <color rgb="FFFF0000"/>
        <rFont val="Arial Narrow"/>
        <family val="2"/>
        <charset val="238"/>
      </rPr>
      <t xml:space="preserve">  PROG ŠKOLE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</si>
  <si>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Materijal i sirovine - NAMIRNICE</t>
  </si>
  <si>
    <t>Ostale tekuće donacije u naravi</t>
  </si>
  <si>
    <t>ukupno nabava</t>
  </si>
  <si>
    <t>Knjige</t>
  </si>
  <si>
    <r>
      <t xml:space="preserve">Aktivnost: A103630 </t>
    </r>
    <r>
      <rPr>
        <b/>
        <sz val="10.5"/>
        <color rgb="FFFF0000"/>
        <rFont val="Arial Narrow"/>
        <family val="2"/>
        <charset val="238"/>
      </rPr>
      <t xml:space="preserve"> NABAVA RADNIH BILJEŽNICA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</si>
  <si>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Naknade građanima i kućanstvima u naravi</t>
  </si>
  <si>
    <r>
      <t xml:space="preserve">Aktivnost: K103601  </t>
    </r>
    <r>
      <rPr>
        <b/>
        <sz val="10.5"/>
        <color rgb="FFFF0000"/>
        <rFont val="Arial Narrow"/>
        <family val="2"/>
        <charset val="238"/>
      </rPr>
      <t xml:space="preserve">OPREMANJE PROSTORA  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</si>
  <si>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t>Licence</t>
  </si>
  <si>
    <t>4221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</si>
  <si>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</si>
  <si>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</si>
  <si>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</si>
  <si>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</si>
  <si>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</si>
  <si>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</si>
  <si>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</si>
  <si>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</si>
  <si>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</si>
  <si>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</si>
  <si>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</si>
  <si>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</si>
  <si>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4231</t>
  </si>
  <si>
    <t>Prijevozna sredstva u cestovnom prometu</t>
  </si>
  <si>
    <t>4233</t>
  </si>
  <si>
    <t>Prijevozna sredstva u pomorskom i riječnom prometu</t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</si>
  <si>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A102701</t>
    </r>
    <r>
      <rPr>
        <b/>
        <sz val="10.5"/>
        <color rgb="FFFF0000"/>
        <rFont val="Arial Narrow"/>
        <family val="2"/>
        <charset val="238"/>
      </rPr>
      <t xml:space="preserve">  ZAJED SA GRADOM-KULT 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</si>
  <si>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A102605</t>
    </r>
    <r>
      <rPr>
        <b/>
        <sz val="10.5"/>
        <color rgb="FFFF0000"/>
        <rFont val="Arial Narrow"/>
        <family val="2"/>
        <charset val="238"/>
      </rPr>
      <t xml:space="preserve">  ŠKOLSKA NATJECANJA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</si>
  <si>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</t>
    </r>
    <r>
      <rPr>
        <sz val="10.5"/>
        <color theme="1"/>
        <rFont val="Arial Narrow"/>
        <family val="2"/>
        <charset val="238"/>
      </rPr>
      <t>dio</t>
    </r>
    <r>
      <rPr>
        <b/>
        <sz val="10.5"/>
        <color theme="1"/>
        <rFont val="Arial Narrow"/>
        <family val="2"/>
        <charset val="238"/>
      </rPr>
      <t xml:space="preserve"> A103212</t>
    </r>
    <r>
      <rPr>
        <b/>
        <sz val="10.5"/>
        <color rgb="FFFF0000"/>
        <rFont val="Arial Narrow"/>
        <family val="2"/>
        <charset val="238"/>
      </rPr>
      <t xml:space="preserve">  ZAJED SA GRADOM-SUBV T.O.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</si>
  <si>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T103637    </t>
    </r>
    <r>
      <rPr>
        <b/>
        <sz val="10.5"/>
        <color rgb="FFFF0000"/>
        <rFont val="Arial Narrow"/>
        <family val="2"/>
        <charset val="238"/>
      </rPr>
      <t xml:space="preserve">Pomoćnici u nastavi 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</si>
  <si>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T103604    </t>
    </r>
    <r>
      <rPr>
        <b/>
        <sz val="10.5"/>
        <color rgb="FFFF0000"/>
        <rFont val="Arial Narrow"/>
        <family val="2"/>
        <charset val="238"/>
      </rPr>
      <t>ŠKOLSKA SHEMA</t>
    </r>
    <r>
      <rPr>
        <sz val="10.5"/>
        <color rgb="FF3048C0"/>
        <rFont val="Arial Narrow"/>
        <family val="2"/>
        <charset val="238"/>
      </rPr>
      <t xml:space="preserve"> ( 3+4= sveukupno troškovi i nabava )</t>
    </r>
  </si>
  <si>
    <r>
      <t xml:space="preserve">Aktivnost: A103637 </t>
    </r>
    <r>
      <rPr>
        <b/>
        <sz val="10.5"/>
        <color rgb="FFFF0000"/>
        <rFont val="Arial Narrow"/>
        <family val="2"/>
        <charset val="238"/>
      </rPr>
      <t>PREHRANA ZA UČENIKE U OSNOVNIM ŠKOLAMA</t>
    </r>
  </si>
  <si>
    <t>411- Prihodi za posebne namjene</t>
  </si>
  <si>
    <t xml:space="preserve"> PRVI REBALANS 2024. I PROJEKCIJE 2025. I 2026.g.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</si>
</sst>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8"/>
      <name val="Arial Narrow"/>
      <family val="2"/>
      <charset val="238"/>
    </font>
    <font>
      <sz val="11"/>
      <color rgb="FF7030A0"/>
      <name val="Arial Narrow"/>
      <family val="2"/>
      <charset val="238"/>
    </font>
    <font>
      <sz val="10.5"/>
      <color theme="1"/>
      <name val="Arial Narrow"/>
      <family val="2"/>
      <charset val="238"/>
    </font>
    <font>
      <sz val="13"/>
      <name val="Arial Narrow"/>
      <family val="2"/>
      <charset val="238"/>
    </font>
    <font>
      <sz val="13"/>
      <color rgb="FF7030A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0.5"/>
      <color rgb="FF3048C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i/>
      <sz val="11"/>
      <color rgb="FF7030A0"/>
      <name val="Arial Narrow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sz val="14"/>
      <color rgb="FF7030A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i/>
      <sz val="7"/>
      <name val="Arial Narrow"/>
      <family val="2"/>
      <charset val="238"/>
    </font>
    <font>
      <sz val="7"/>
      <name val="Arial Narrow"/>
      <family val="2"/>
      <charset val="238"/>
    </font>
    <font>
      <sz val="7"/>
      <color rgb="FF7030A0"/>
      <name val="Arial Narrow"/>
      <family val="2"/>
      <charset val="238"/>
    </font>
    <font>
      <i/>
      <sz val="10.5"/>
      <name val="Arial Narrow"/>
      <family val="2"/>
      <charset val="238"/>
    </font>
    <font>
      <sz val="10.5"/>
      <color rgb="FF3048C0"/>
      <name val="Arial Narrow"/>
      <family val="2"/>
      <charset val="238"/>
    </font>
    <font>
      <sz val="10.5"/>
      <color rgb="FF7030A0"/>
      <name val="Arial Narrow"/>
      <family val="2"/>
      <charset val="238"/>
    </font>
    <font>
      <i/>
      <sz val="11"/>
      <color indexed="20"/>
      <name val="Arial Narrow"/>
      <family val="2"/>
      <charset val="238"/>
    </font>
    <font>
      <sz val="8"/>
      <color indexed="20"/>
      <name val="Arial Narrow"/>
      <family val="2"/>
      <charset val="238"/>
    </font>
    <font>
      <i/>
      <sz val="10.5"/>
      <color indexed="20"/>
      <name val="Arial Narrow"/>
      <family val="2"/>
      <charset val="238"/>
    </font>
    <font>
      <i/>
      <sz val="11"/>
      <color indexed="12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0.5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i/>
      <sz val="10.5"/>
      <color indexed="12"/>
      <name val="Arial Narrow"/>
      <family val="2"/>
      <charset val="238"/>
    </font>
    <font>
      <sz val="10.5"/>
      <name val="Arial Narrow"/>
      <family val="2"/>
      <charset val="238"/>
    </font>
    <font>
      <i/>
      <sz val="11"/>
      <color indexed="17"/>
      <name val="Arial Narrow"/>
      <family val="2"/>
      <charset val="238"/>
    </font>
    <font>
      <sz val="8"/>
      <color indexed="17"/>
      <name val="Arial Narrow"/>
      <family val="2"/>
      <charset val="238"/>
    </font>
    <font>
      <i/>
      <sz val="10.5"/>
      <color indexed="17"/>
      <name val="Arial Narrow"/>
      <family val="2"/>
      <charset val="238"/>
    </font>
    <font>
      <i/>
      <sz val="12"/>
      <name val="Arial Narrow"/>
      <family val="2"/>
      <charset val="238"/>
    </font>
    <font>
      <i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14"/>
      <name val="Arial Narrow"/>
      <family val="2"/>
      <charset val="238"/>
    </font>
    <font>
      <b/>
      <i/>
      <sz val="10.5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0.5"/>
      <color rgb="FFFF0000"/>
      <name val="Arial Narrow"/>
      <family val="2"/>
      <charset val="238"/>
    </font>
    <font>
      <b/>
      <sz val="9"/>
      <color rgb="FF00B050"/>
      <name val="Arial Narrow"/>
      <family val="2"/>
      <charset val="238"/>
    </font>
    <font>
      <sz val="8"/>
      <color rgb="FF7030A0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</cellStyleXfs>
  <cellXfs count="220">
    <xf numFmtId="0" fontId="0" fillId="0" borderId="0" xfId="0"/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Continuous" vertical="center"/>
    </xf>
    <xf numFmtId="49" fontId="9" fillId="0" borderId="0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Continuous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Continuous" vertical="center"/>
    </xf>
    <xf numFmtId="3" fontId="9" fillId="0" borderId="0" xfId="0" quotePrefix="1" applyNumberFormat="1" applyFont="1" applyFill="1" applyBorder="1" applyAlignment="1">
      <alignment horizontal="centerContinuous" vertical="center"/>
    </xf>
    <xf numFmtId="3" fontId="13" fillId="0" borderId="0" xfId="0" applyNumberFormat="1" applyFont="1" applyFill="1" applyAlignment="1">
      <alignment horizontal="centerContinuous" vertical="center" wrapText="1"/>
    </xf>
    <xf numFmtId="4" fontId="9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left" vertical="center"/>
    </xf>
    <xf numFmtId="4" fontId="12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Border="1" applyAlignment="1">
      <alignment horizontal="centerContinuous" vertical="center"/>
    </xf>
    <xf numFmtId="3" fontId="2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centerContinuous"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4" fillId="0" borderId="0" xfId="0" quotePrefix="1" applyFont="1" applyFill="1" applyAlignment="1">
      <alignment horizontal="centerContinuous" vertical="center"/>
    </xf>
    <xf numFmtId="3" fontId="15" fillId="0" borderId="0" xfId="0" applyNumberFormat="1" applyFont="1" applyFill="1" applyAlignment="1">
      <alignment horizontal="centerContinuous" vertical="center"/>
    </xf>
    <xf numFmtId="3" fontId="14" fillId="0" borderId="0" xfId="0" quotePrefix="1" applyNumberFormat="1" applyFont="1" applyFill="1" applyBorder="1" applyAlignment="1">
      <alignment horizontal="centerContinuous" vertical="center"/>
    </xf>
    <xf numFmtId="3" fontId="15" fillId="0" borderId="0" xfId="0" applyNumberFormat="1" applyFont="1" applyFill="1" applyAlignment="1">
      <alignment horizontal="center" vertical="center"/>
    </xf>
    <xf numFmtId="0" fontId="14" fillId="0" borderId="0" xfId="0" quotePrefix="1" applyFont="1" applyFill="1" applyAlignment="1">
      <alignment horizontal="left" vertical="center"/>
    </xf>
    <xf numFmtId="0" fontId="16" fillId="0" borderId="0" xfId="0" quotePrefix="1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centerContinuous" vertical="center"/>
    </xf>
    <xf numFmtId="0" fontId="20" fillId="0" borderId="0" xfId="0" applyFont="1" applyFill="1" applyAlignment="1">
      <alignment vertical="center"/>
    </xf>
    <xf numFmtId="49" fontId="20" fillId="0" borderId="4" xfId="0" applyNumberFormat="1" applyFont="1" applyFill="1" applyBorder="1" applyAlignment="1">
      <alignment horizontal="centerContinuous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textRotation="90" wrapText="1"/>
    </xf>
    <xf numFmtId="3" fontId="20" fillId="0" borderId="4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textRotation="90" wrapText="1"/>
    </xf>
    <xf numFmtId="49" fontId="23" fillId="0" borderId="0" xfId="0" applyNumberFormat="1" applyFont="1" applyFill="1" applyAlignment="1">
      <alignment horizontal="center" vertical="center" wrapText="1"/>
    </xf>
    <xf numFmtId="49" fontId="24" fillId="0" borderId="4" xfId="0" quotePrefix="1" applyNumberFormat="1" applyFont="1" applyFill="1" applyBorder="1" applyAlignment="1">
      <alignment horizontal="centerContinuous" vertical="center"/>
    </xf>
    <xf numFmtId="49" fontId="24" fillId="0" borderId="4" xfId="0" quotePrefix="1" applyNumberFormat="1" applyFont="1" applyFill="1" applyBorder="1" applyAlignment="1">
      <alignment horizontal="center" vertical="center"/>
    </xf>
    <xf numFmtId="49" fontId="25" fillId="0" borderId="4" xfId="0" quotePrefix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Continuous" vertical="center"/>
    </xf>
    <xf numFmtId="0" fontId="26" fillId="0" borderId="4" xfId="0" applyFont="1" applyFill="1" applyBorder="1" applyAlignment="1">
      <alignment horizontal="centerContinuous" vertical="center"/>
    </xf>
    <xf numFmtId="3" fontId="26" fillId="0" borderId="4" xfId="0" applyNumberFormat="1" applyFont="1" applyFill="1" applyBorder="1" applyAlignment="1">
      <alignment horizontal="right" vertical="center"/>
    </xf>
    <xf numFmtId="4" fontId="26" fillId="0" borderId="4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9" fontId="26" fillId="0" borderId="4" xfId="0" quotePrefix="1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49" fontId="26" fillId="0" borderId="4" xfId="0" quotePrefix="1" applyNumberFormat="1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49" fontId="30" fillId="0" borderId="6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/>
    </xf>
    <xf numFmtId="49" fontId="30" fillId="0" borderId="8" xfId="0" applyNumberFormat="1" applyFont="1" applyFill="1" applyBorder="1" applyAlignment="1">
      <alignment horizontal="center" vertical="center"/>
    </xf>
    <xf numFmtId="49" fontId="31" fillId="0" borderId="4" xfId="0" quotePrefix="1" applyNumberFormat="1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vertical="center" wrapText="1"/>
    </xf>
    <xf numFmtId="3" fontId="31" fillId="0" borderId="4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49" fontId="33" fillId="0" borderId="6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3" fontId="34" fillId="0" borderId="4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Alignment="1">
      <alignment vertical="center"/>
    </xf>
    <xf numFmtId="49" fontId="33" fillId="0" borderId="4" xfId="0" applyNumberFormat="1" applyFont="1" applyFill="1" applyBorder="1" applyAlignment="1">
      <alignment horizontal="center" vertical="center"/>
    </xf>
    <xf numFmtId="49" fontId="34" fillId="0" borderId="4" xfId="0" quotePrefix="1" applyNumberFormat="1" applyFont="1" applyFill="1" applyBorder="1" applyAlignment="1">
      <alignment vertical="center" wrapText="1"/>
    </xf>
    <xf numFmtId="3" fontId="36" fillId="0" borderId="4" xfId="0" applyNumberFormat="1" applyFont="1" applyFill="1" applyBorder="1" applyAlignment="1">
      <alignment horizontal="right" vertical="center"/>
    </xf>
    <xf numFmtId="49" fontId="34" fillId="0" borderId="4" xfId="0" quotePrefix="1" applyNumberFormat="1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49" fontId="34" fillId="0" borderId="4" xfId="0" applyNumberFormat="1" applyFont="1" applyFill="1" applyBorder="1" applyAlignment="1">
      <alignment horizontal="left" vertical="center" wrapText="1"/>
    </xf>
    <xf numFmtId="3" fontId="36" fillId="2" borderId="4" xfId="0" applyNumberFormat="1" applyFont="1" applyFill="1" applyBorder="1" applyAlignment="1">
      <alignment horizontal="right" vertical="center"/>
    </xf>
    <xf numFmtId="3" fontId="34" fillId="2" borderId="4" xfId="0" applyNumberFormat="1" applyFont="1" applyFill="1" applyBorder="1" applyAlignment="1">
      <alignment horizontal="right" vertical="center"/>
    </xf>
    <xf numFmtId="49" fontId="33" fillId="0" borderId="0" xfId="0" applyNumberFormat="1" applyFont="1" applyFill="1" applyBorder="1" applyAlignment="1">
      <alignment horizontal="center" vertical="center"/>
    </xf>
    <xf numFmtId="49" fontId="33" fillId="2" borderId="8" xfId="0" applyNumberFormat="1" applyFont="1" applyFill="1" applyBorder="1" applyAlignment="1">
      <alignment horizontal="center" vertical="center"/>
    </xf>
    <xf numFmtId="3" fontId="37" fillId="0" borderId="4" xfId="0" applyNumberFormat="1" applyFont="1" applyFill="1" applyBorder="1" applyAlignment="1">
      <alignment horizontal="right" vertical="center"/>
    </xf>
    <xf numFmtId="3" fontId="37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0" fillId="0" borderId="8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49" fontId="39" fillId="0" borderId="6" xfId="0" applyNumberFormat="1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49" fontId="40" fillId="0" borderId="4" xfId="0" quotePrefix="1" applyNumberFormat="1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vertical="center" wrapText="1"/>
    </xf>
    <xf numFmtId="3" fontId="40" fillId="0" borderId="4" xfId="0" applyNumberFormat="1" applyFont="1" applyFill="1" applyBorder="1" applyAlignment="1">
      <alignment horizontal="right" vertical="center"/>
    </xf>
    <xf numFmtId="49" fontId="26" fillId="0" borderId="4" xfId="0" applyNumberFormat="1" applyFont="1" applyFill="1" applyBorder="1" applyAlignment="1">
      <alignment horizontal="left" vertical="center" wrapText="1"/>
    </xf>
    <xf numFmtId="49" fontId="31" fillId="0" borderId="4" xfId="0" applyNumberFormat="1" applyFont="1" applyFill="1" applyBorder="1" applyAlignment="1">
      <alignment horizontal="left" vertical="center" wrapText="1"/>
    </xf>
    <xf numFmtId="4" fontId="34" fillId="0" borderId="4" xfId="0" applyNumberFormat="1" applyFont="1" applyFill="1" applyBorder="1" applyAlignment="1">
      <alignment horizontal="right" vertical="center"/>
    </xf>
    <xf numFmtId="49" fontId="26" fillId="0" borderId="4" xfId="0" quotePrefix="1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vertical="center"/>
    </xf>
    <xf numFmtId="0" fontId="34" fillId="0" borderId="4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>
      <alignment horizontal="centerContinuous" vertical="center"/>
    </xf>
    <xf numFmtId="3" fontId="26" fillId="0" borderId="7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centerContinuous" vertical="center"/>
    </xf>
    <xf numFmtId="3" fontId="37" fillId="0" borderId="7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vertical="center"/>
    </xf>
    <xf numFmtId="49" fontId="26" fillId="0" borderId="4" xfId="0" quotePrefix="1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left" vertical="center" wrapText="1"/>
    </xf>
    <xf numFmtId="49" fontId="26" fillId="0" borderId="4" xfId="0" applyNumberFormat="1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left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right" vertical="center"/>
    </xf>
    <xf numFmtId="49" fontId="26" fillId="0" borderId="4" xfId="0" applyNumberFormat="1" applyFont="1" applyFill="1" applyBorder="1" applyAlignment="1">
      <alignment horizontal="centerContinuous" vertical="center" wrapText="1"/>
    </xf>
    <xf numFmtId="0" fontId="26" fillId="0" borderId="4" xfId="0" applyFont="1" applyFill="1" applyBorder="1" applyAlignment="1">
      <alignment horizontal="centerContinuous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 applyAlignment="1">
      <alignment horizontal="centerContinuous"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4" fontId="37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centerContinuous" vertical="center"/>
    </xf>
    <xf numFmtId="3" fontId="37" fillId="0" borderId="0" xfId="0" applyNumberFormat="1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center"/>
    </xf>
    <xf numFmtId="49" fontId="45" fillId="0" borderId="4" xfId="0" applyNumberFormat="1" applyFont="1" applyFill="1" applyBorder="1" applyAlignment="1">
      <alignment vertical="center" wrapText="1"/>
    </xf>
    <xf numFmtId="3" fontId="27" fillId="0" borderId="0" xfId="0" applyNumberFormat="1" applyFont="1" applyFill="1" applyBorder="1" applyAlignment="1">
      <alignment vertical="center"/>
    </xf>
    <xf numFmtId="0" fontId="37" fillId="0" borderId="4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Continuous" vertical="center"/>
    </xf>
    <xf numFmtId="3" fontId="5" fillId="0" borderId="0" xfId="0" applyNumberFormat="1" applyFont="1" applyFill="1" applyAlignment="1">
      <alignment horizontal="centerContinuous" vertical="center"/>
    </xf>
    <xf numFmtId="3" fontId="28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4" fontId="46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4" fontId="48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textRotation="90" wrapText="1"/>
    </xf>
    <xf numFmtId="3" fontId="20" fillId="0" borderId="0" xfId="0" applyNumberFormat="1" applyFont="1" applyFill="1" applyAlignment="1">
      <alignment horizontal="center" vertical="center" textRotation="90" wrapText="1"/>
    </xf>
    <xf numFmtId="4" fontId="20" fillId="0" borderId="0" xfId="0" applyNumberFormat="1" applyFont="1" applyFill="1" applyAlignment="1">
      <alignment horizontal="center" vertical="center" textRotation="90" wrapText="1"/>
    </xf>
    <xf numFmtId="3" fontId="2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3" fontId="3" fillId="0" borderId="0" xfId="0" quotePrefix="1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quotePrefix="1" applyNumberFormat="1" applyFont="1" applyFill="1" applyAlignment="1">
      <alignment horizontal="center" vertical="center"/>
    </xf>
    <xf numFmtId="3" fontId="49" fillId="0" borderId="0" xfId="0" quotePrefix="1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3" fontId="47" fillId="0" borderId="0" xfId="0" applyNumberFormat="1" applyFont="1" applyFill="1" applyAlignment="1">
      <alignment vertical="center"/>
    </xf>
    <xf numFmtId="4" fontId="47" fillId="0" borderId="0" xfId="0" applyNumberFormat="1" applyFont="1" applyFill="1" applyAlignment="1">
      <alignment vertical="center"/>
    </xf>
    <xf numFmtId="43" fontId="47" fillId="0" borderId="0" xfId="1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left" vertical="center" wrapText="1"/>
    </xf>
    <xf numFmtId="4" fontId="27" fillId="0" borderId="0" xfId="0" applyNumberFormat="1" applyFont="1" applyFill="1" applyBorder="1" applyAlignment="1">
      <alignment vertical="center"/>
    </xf>
    <xf numFmtId="4" fontId="27" fillId="2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0" applyNumberFormat="1" applyFont="1" applyFill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center" vertical="center"/>
    </xf>
    <xf numFmtId="49" fontId="27" fillId="0" borderId="0" xfId="2" applyNumberFormat="1" applyFont="1" applyFill="1" applyBorder="1" applyAlignment="1">
      <alignment horizontal="center" vertical="center" wrapText="1"/>
    </xf>
    <xf numFmtId="49" fontId="47" fillId="0" borderId="0" xfId="2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right" vertical="center" wrapText="1"/>
    </xf>
    <xf numFmtId="0" fontId="46" fillId="0" borderId="0" xfId="0" applyFont="1" applyFill="1" applyAlignment="1">
      <alignment horizontal="center" vertical="center"/>
    </xf>
    <xf numFmtId="4" fontId="27" fillId="2" borderId="0" xfId="0" applyNumberFormat="1" applyFont="1" applyFill="1" applyAlignment="1">
      <alignment vertical="center"/>
    </xf>
    <xf numFmtId="0" fontId="27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left" vertical="center" wrapText="1"/>
    </xf>
    <xf numFmtId="49" fontId="51" fillId="2" borderId="0" xfId="0" applyNumberFormat="1" applyFont="1" applyFill="1" applyBorder="1" applyAlignment="1">
      <alignment vertical="center"/>
    </xf>
    <xf numFmtId="0" fontId="47" fillId="0" borderId="0" xfId="3" applyFont="1" applyFill="1" applyBorder="1" applyAlignment="1">
      <alignment horizontal="center" vertical="center" wrapText="1"/>
    </xf>
    <xf numFmtId="0" fontId="47" fillId="0" borderId="0" xfId="3" applyFont="1" applyFill="1" applyBorder="1" applyAlignment="1">
      <alignment horizontal="left" vertical="center" wrapText="1"/>
    </xf>
    <xf numFmtId="0" fontId="27" fillId="0" borderId="0" xfId="4" applyFont="1" applyFill="1" applyBorder="1" applyAlignment="1">
      <alignment horizontal="center" vertical="center" wrapText="1"/>
    </xf>
    <xf numFmtId="0" fontId="27" fillId="0" borderId="0" xfId="5" applyFont="1" applyFill="1" applyBorder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3" fontId="34" fillId="3" borderId="4" xfId="0" applyNumberFormat="1" applyFont="1" applyFill="1" applyBorder="1" applyAlignment="1">
      <alignment horizontal="right" vertical="center"/>
    </xf>
    <xf numFmtId="3" fontId="34" fillId="4" borderId="4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27" fillId="5" borderId="0" xfId="0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Obično_List1" xfId="5"/>
    <cellStyle name="Obično_List4" xfId="2"/>
    <cellStyle name="Obično_List5" xfId="3"/>
    <cellStyle name="Obično_List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AR820"/>
  <sheetViews>
    <sheetView workbookViewId="0">
      <selection activeCell="S134" sqref="S134"/>
    </sheetView>
  </sheetViews>
  <sheetFormatPr defaultRowHeight="16.5" x14ac:dyDescent="0.25"/>
  <cols>
    <col min="1" max="1" width="1.28515625" style="1" customWidth="1"/>
    <col min="2" max="4" width="1.28515625" style="1" hidden="1" customWidth="1"/>
    <col min="5" max="7" width="2.7109375" style="2" hidden="1" customWidth="1"/>
    <col min="8" max="8" width="2.5703125" style="2" hidden="1" customWidth="1"/>
    <col min="9" max="9" width="2.7109375" style="2" hidden="1" customWidth="1"/>
    <col min="10" max="10" width="6.5703125" style="3" customWidth="1"/>
    <col min="11" max="11" width="50" style="1" customWidth="1"/>
    <col min="12" max="12" width="11.5703125" style="4" hidden="1" customWidth="1"/>
    <col min="13" max="14" width="11.28515625" style="4" hidden="1" customWidth="1"/>
    <col min="15" max="15" width="13.42578125" style="4" hidden="1" customWidth="1"/>
    <col min="16" max="16" width="12" style="4" hidden="1" customWidth="1"/>
    <col min="17" max="17" width="13.42578125" style="4" hidden="1" customWidth="1"/>
    <col min="18" max="18" width="11.140625" style="4" hidden="1" customWidth="1"/>
    <col min="19" max="19" width="10.5703125" style="4" customWidth="1"/>
    <col min="20" max="20" width="9" style="4" customWidth="1"/>
    <col min="21" max="21" width="8.140625" style="4" customWidth="1"/>
    <col min="22" max="23" width="7.7109375" style="4" customWidth="1"/>
    <col min="24" max="24" width="7.5703125" style="4" customWidth="1"/>
    <col min="25" max="25" width="9.85546875" style="4" customWidth="1"/>
    <col min="26" max="26" width="7.42578125" style="4" customWidth="1"/>
    <col min="27" max="27" width="7.28515625" style="4" customWidth="1"/>
    <col min="28" max="28" width="8.5703125" style="4" customWidth="1"/>
    <col min="29" max="29" width="8.28515625" style="4" customWidth="1"/>
    <col min="30" max="31" width="8.5703125" style="4" customWidth="1"/>
    <col min="32" max="32" width="11.7109375" style="4" customWidth="1"/>
    <col min="33" max="34" width="9.7109375" style="4" customWidth="1"/>
    <col min="35" max="35" width="1.5703125" style="1" customWidth="1"/>
    <col min="36" max="36" width="9.5703125" style="5" customWidth="1"/>
    <col min="37" max="38" width="9.7109375" style="1" bestFit="1" customWidth="1"/>
    <col min="39" max="16384" width="9.140625" style="1"/>
  </cols>
  <sheetData>
    <row r="1" spans="2:36" ht="6" customHeight="1" x14ac:dyDescent="0.25"/>
    <row r="2" spans="2:36" ht="13.5" customHeight="1" x14ac:dyDescent="0.25">
      <c r="H2" s="2" t="s">
        <v>0</v>
      </c>
      <c r="J2" s="6"/>
      <c r="K2" s="7" t="s">
        <v>1</v>
      </c>
    </row>
    <row r="3" spans="2:36" s="8" customFormat="1" ht="17.25" hidden="1" x14ac:dyDescent="0.3">
      <c r="E3" s="9"/>
      <c r="G3" s="9"/>
      <c r="H3" s="10"/>
      <c r="I3" s="9"/>
      <c r="J3" s="9"/>
      <c r="K3" s="11"/>
      <c r="M3" s="9"/>
      <c r="AJ3" s="12"/>
    </row>
    <row r="4" spans="2:36" s="8" customFormat="1" ht="17.25" hidden="1" x14ac:dyDescent="0.3">
      <c r="E4" s="9"/>
      <c r="G4" s="9"/>
      <c r="H4" s="10"/>
      <c r="I4" s="9"/>
      <c r="J4" s="9"/>
      <c r="K4" s="13"/>
      <c r="M4" s="9"/>
      <c r="AJ4" s="12"/>
    </row>
    <row r="5" spans="2:36" s="8" customFormat="1" ht="17.25" hidden="1" x14ac:dyDescent="0.3">
      <c r="E5" s="9"/>
      <c r="G5" s="9"/>
      <c r="H5" s="10"/>
      <c r="I5" s="9"/>
      <c r="J5" s="9"/>
      <c r="K5" s="13"/>
      <c r="M5" s="9"/>
      <c r="AJ5" s="12"/>
    </row>
    <row r="6" spans="2:36" s="8" customFormat="1" ht="17.25" hidden="1" x14ac:dyDescent="0.3">
      <c r="E6" s="9"/>
      <c r="G6" s="9"/>
      <c r="H6" s="10"/>
      <c r="I6" s="9"/>
      <c r="J6" s="9"/>
      <c r="K6" s="13"/>
      <c r="M6" s="9"/>
      <c r="AJ6" s="12"/>
    </row>
    <row r="7" spans="2:36" s="8" customFormat="1" ht="17.25" hidden="1" x14ac:dyDescent="0.3">
      <c r="E7" s="9"/>
      <c r="G7" s="9"/>
      <c r="H7" s="10"/>
      <c r="I7" s="9"/>
      <c r="J7" s="9"/>
      <c r="K7" s="9"/>
      <c r="M7" s="9"/>
      <c r="AJ7" s="12"/>
    </row>
    <row r="8" spans="2:36" s="15" customFormat="1" x14ac:dyDescent="0.25">
      <c r="B8" s="14"/>
      <c r="C8" s="14"/>
      <c r="D8" s="14"/>
      <c r="E8" s="14"/>
      <c r="F8" s="14"/>
      <c r="G8" s="14"/>
      <c r="I8" s="16">
        <f>SUM(I9+I91+I187+I268+I460+I629+I709+I789+I773+I171+I428+I453)</f>
        <v>0</v>
      </c>
      <c r="J8" s="17"/>
      <c r="K8" s="18" t="s">
        <v>2</v>
      </c>
      <c r="L8" s="17" t="s">
        <v>3</v>
      </c>
      <c r="M8" s="17" t="s">
        <v>3</v>
      </c>
      <c r="N8" s="17" t="s">
        <v>3</v>
      </c>
      <c r="O8" s="17" t="s">
        <v>3</v>
      </c>
      <c r="P8" s="17" t="s">
        <v>3</v>
      </c>
      <c r="Q8" s="17" t="s">
        <v>3</v>
      </c>
      <c r="R8" s="17" t="s">
        <v>3</v>
      </c>
      <c r="S8" s="17"/>
      <c r="T8" s="19"/>
      <c r="U8" s="19"/>
      <c r="V8" s="19"/>
      <c r="W8" s="19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0"/>
    </row>
    <row r="9" spans="2:36" x14ac:dyDescent="0.25">
      <c r="F9" s="21" t="s">
        <v>4</v>
      </c>
      <c r="I9" s="22"/>
      <c r="J9" s="23" t="s">
        <v>5</v>
      </c>
      <c r="K9" s="24" t="s">
        <v>6</v>
      </c>
      <c r="L9" s="1"/>
      <c r="M9" s="25"/>
      <c r="N9" s="25"/>
      <c r="O9" s="25"/>
      <c r="P9" s="26"/>
      <c r="Q9" s="25"/>
      <c r="R9" s="2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28"/>
      <c r="AE9" s="1"/>
      <c r="AF9" s="29"/>
      <c r="AG9" s="1"/>
      <c r="AH9" s="1"/>
      <c r="AJ9" s="30"/>
    </row>
    <row r="10" spans="2:36" hidden="1" x14ac:dyDescent="0.25">
      <c r="E10" s="24"/>
      <c r="F10" s="21"/>
      <c r="H10" s="24"/>
      <c r="I10" s="22"/>
      <c r="J10" s="22"/>
      <c r="K10" s="31"/>
      <c r="L10" s="25"/>
      <c r="M10" s="25"/>
      <c r="N10" s="25"/>
      <c r="O10" s="25"/>
      <c r="P10" s="27" t="s">
        <v>7</v>
      </c>
      <c r="Q10" s="32"/>
      <c r="R10" s="27"/>
      <c r="S10" s="33"/>
      <c r="T10" s="25"/>
      <c r="U10" s="25"/>
      <c r="V10" s="25"/>
      <c r="W10" s="25"/>
      <c r="X10" s="25"/>
      <c r="Y10" s="25"/>
      <c r="Z10" s="25"/>
      <c r="AA10" s="25"/>
      <c r="AB10" s="25"/>
      <c r="AC10" s="34"/>
      <c r="AD10" s="28"/>
      <c r="AE10" s="25"/>
      <c r="AF10" s="29"/>
      <c r="AG10" s="25"/>
      <c r="AH10" s="25"/>
      <c r="AJ10" s="30"/>
    </row>
    <row r="11" spans="2:36" s="35" customFormat="1" x14ac:dyDescent="0.25">
      <c r="J11" s="22"/>
      <c r="K11" s="36" t="s">
        <v>8</v>
      </c>
      <c r="L11" s="37"/>
      <c r="M11" s="38"/>
      <c r="N11" s="38"/>
      <c r="O11" s="38"/>
      <c r="P11" s="39"/>
      <c r="Q11" s="38"/>
      <c r="R11" s="38"/>
      <c r="S11" s="40"/>
      <c r="T11" s="37"/>
      <c r="U11" s="38"/>
      <c r="V11" s="38"/>
      <c r="W11" s="38"/>
      <c r="X11" s="38"/>
      <c r="Y11" s="37"/>
      <c r="Z11" s="38"/>
      <c r="AA11" s="38"/>
      <c r="AB11" s="38"/>
      <c r="AC11" s="38"/>
      <c r="AD11" s="41"/>
      <c r="AE11" s="38"/>
      <c r="AF11" s="38"/>
      <c r="AG11" s="37"/>
      <c r="AH11" s="37"/>
      <c r="AJ11" s="42"/>
    </row>
    <row r="12" spans="2:36" s="43" customFormat="1" ht="15" customHeight="1" x14ac:dyDescent="0.25">
      <c r="E12" s="44"/>
      <c r="F12" s="44"/>
      <c r="G12" s="44"/>
      <c r="H12" s="44"/>
      <c r="I12" s="44"/>
      <c r="J12" s="45"/>
      <c r="K12" s="46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8" t="s">
        <v>9</v>
      </c>
      <c r="AH12" s="48"/>
      <c r="AJ12" s="49"/>
    </row>
    <row r="13" spans="2:36" s="50" customFormat="1" ht="126" customHeight="1" x14ac:dyDescent="0.25">
      <c r="E13" s="51" t="s">
        <v>10</v>
      </c>
      <c r="F13" s="51"/>
      <c r="G13" s="51"/>
      <c r="H13" s="51"/>
      <c r="I13" s="51"/>
      <c r="J13" s="52" t="s">
        <v>11</v>
      </c>
      <c r="K13" s="53" t="s">
        <v>12</v>
      </c>
      <c r="L13" s="54" t="s">
        <v>13</v>
      </c>
      <c r="M13" s="55"/>
      <c r="N13" s="55"/>
      <c r="O13" s="56"/>
      <c r="P13" s="54" t="s">
        <v>14</v>
      </c>
      <c r="Q13" s="56"/>
      <c r="R13" s="54"/>
      <c r="S13" s="57" t="s">
        <v>15</v>
      </c>
      <c r="T13" s="57" t="s">
        <v>16</v>
      </c>
      <c r="U13" s="57" t="s">
        <v>17</v>
      </c>
      <c r="V13" s="57" t="s">
        <v>18</v>
      </c>
      <c r="W13" s="173" t="s">
        <v>464</v>
      </c>
      <c r="X13" s="57" t="s">
        <v>19</v>
      </c>
      <c r="Y13" s="57" t="s">
        <v>20</v>
      </c>
      <c r="Z13" s="57" t="s">
        <v>21</v>
      </c>
      <c r="AA13" s="57" t="s">
        <v>22</v>
      </c>
      <c r="AB13" s="57" t="s">
        <v>23</v>
      </c>
      <c r="AC13" s="57" t="s">
        <v>24</v>
      </c>
      <c r="AD13" s="57" t="s">
        <v>25</v>
      </c>
      <c r="AE13" s="57" t="s">
        <v>26</v>
      </c>
      <c r="AF13" s="57" t="s">
        <v>27</v>
      </c>
      <c r="AG13" s="58" t="s">
        <v>28</v>
      </c>
      <c r="AH13" s="58" t="s">
        <v>29</v>
      </c>
      <c r="AJ13" s="59" t="s">
        <v>30</v>
      </c>
    </row>
    <row r="14" spans="2:36" s="60" customFormat="1" ht="11.25" x14ac:dyDescent="0.25">
      <c r="E14" s="61" t="s">
        <v>31</v>
      </c>
      <c r="F14" s="61"/>
      <c r="G14" s="61"/>
      <c r="H14" s="61"/>
      <c r="I14" s="61"/>
      <c r="J14" s="62" t="s">
        <v>32</v>
      </c>
      <c r="K14" s="62" t="s">
        <v>33</v>
      </c>
      <c r="L14" s="62"/>
      <c r="M14" s="62"/>
      <c r="N14" s="62"/>
      <c r="O14" s="62"/>
      <c r="P14" s="62"/>
      <c r="Q14" s="62"/>
      <c r="R14" s="62"/>
      <c r="S14" s="62" t="s">
        <v>34</v>
      </c>
      <c r="T14" s="62" t="s">
        <v>35</v>
      </c>
      <c r="U14" s="62" t="s">
        <v>36</v>
      </c>
      <c r="V14" s="62" t="s">
        <v>37</v>
      </c>
      <c r="W14" s="62"/>
      <c r="X14" s="62" t="s">
        <v>38</v>
      </c>
      <c r="Y14" s="62" t="s">
        <v>39</v>
      </c>
      <c r="Z14" s="62" t="s">
        <v>40</v>
      </c>
      <c r="AA14" s="62" t="s">
        <v>41</v>
      </c>
      <c r="AB14" s="62" t="s">
        <v>42</v>
      </c>
      <c r="AC14" s="62" t="s">
        <v>43</v>
      </c>
      <c r="AD14" s="62" t="s">
        <v>44</v>
      </c>
      <c r="AE14" s="62" t="s">
        <v>42</v>
      </c>
      <c r="AF14" s="62" t="s">
        <v>45</v>
      </c>
      <c r="AG14" s="62" t="s">
        <v>46</v>
      </c>
      <c r="AH14" s="62" t="s">
        <v>47</v>
      </c>
      <c r="AJ14" s="63" t="s">
        <v>48</v>
      </c>
    </row>
    <row r="15" spans="2:36" s="64" customFormat="1" x14ac:dyDescent="0.25">
      <c r="E15" s="65"/>
      <c r="F15" s="66"/>
      <c r="G15" s="66"/>
      <c r="H15" s="66"/>
      <c r="I15" s="67"/>
      <c r="J15" s="68" t="s">
        <v>49</v>
      </c>
      <c r="K15" s="69"/>
      <c r="L15" s="70">
        <f t="shared" ref="L15:Q15" si="0">SUM(L16+L167+L169)</f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P15" s="70">
        <f t="shared" si="0"/>
        <v>0</v>
      </c>
      <c r="Q15" s="70">
        <f t="shared" si="0"/>
        <v>0</v>
      </c>
      <c r="R15" s="70"/>
      <c r="S15" s="71">
        <f>SUM(S16+S167+S169)</f>
        <v>192660.97</v>
      </c>
      <c r="T15" s="71">
        <f>SUM(T16+T167+T169)</f>
        <v>2700</v>
      </c>
      <c r="U15" s="72">
        <f>SUM(S15:T15)</f>
        <v>195360.97</v>
      </c>
      <c r="V15" s="70">
        <f t="shared" ref="V15:AB15" si="1">SUM(V16+V167+V169)</f>
        <v>5000</v>
      </c>
      <c r="W15" s="70">
        <f t="shared" si="1"/>
        <v>35000</v>
      </c>
      <c r="X15" s="70">
        <f t="shared" si="1"/>
        <v>81120</v>
      </c>
      <c r="Y15" s="70">
        <f t="shared" si="1"/>
        <v>41000</v>
      </c>
      <c r="Z15" s="70">
        <f t="shared" si="1"/>
        <v>13000</v>
      </c>
      <c r="AA15" s="70">
        <f t="shared" si="1"/>
        <v>5150</v>
      </c>
      <c r="AB15" s="71">
        <f t="shared" si="1"/>
        <v>19219.03</v>
      </c>
      <c r="AC15" s="72">
        <f>SUM(V15:AB15)</f>
        <v>199489.03</v>
      </c>
      <c r="AD15" s="72">
        <f t="shared" ref="AD15:AD78" si="2">SUM(U15+AC15)</f>
        <v>394850</v>
      </c>
      <c r="AE15" s="70">
        <f>SUM(AE16+AE167+AE169)</f>
        <v>867000</v>
      </c>
      <c r="AF15" s="73">
        <f>SUM(AD15:AE15)</f>
        <v>1261850</v>
      </c>
      <c r="AG15" s="70">
        <f>SUM(AG16+AG167+AG169)</f>
        <v>1143800</v>
      </c>
      <c r="AH15" s="70">
        <f>SUM(AH16+AH167+AH169)</f>
        <v>1189152</v>
      </c>
      <c r="AJ15" s="74">
        <f t="shared" ref="AJ15:AJ78" si="3">SUM(S15+AC15)</f>
        <v>392150</v>
      </c>
    </row>
    <row r="16" spans="2:36" s="35" customFormat="1" x14ac:dyDescent="0.25">
      <c r="E16" s="65"/>
      <c r="F16" s="66"/>
      <c r="G16" s="66"/>
      <c r="H16" s="66"/>
      <c r="I16" s="67"/>
      <c r="J16" s="68" t="s">
        <v>50</v>
      </c>
      <c r="K16" s="69"/>
      <c r="L16" s="70">
        <f t="shared" ref="L16:Q16" si="4">SUM(L17+L142)</f>
        <v>0</v>
      </c>
      <c r="M16" s="70">
        <f t="shared" si="4"/>
        <v>0</v>
      </c>
      <c r="N16" s="70">
        <f t="shared" si="4"/>
        <v>0</v>
      </c>
      <c r="O16" s="70">
        <f t="shared" si="4"/>
        <v>0</v>
      </c>
      <c r="P16" s="70">
        <f t="shared" si="4"/>
        <v>0</v>
      </c>
      <c r="Q16" s="70">
        <f t="shared" si="4"/>
        <v>0</v>
      </c>
      <c r="R16" s="70"/>
      <c r="S16" s="70">
        <f>SUM(S17+S142)</f>
        <v>192660.97</v>
      </c>
      <c r="T16" s="71">
        <f>SUM(T17+T142)</f>
        <v>2700</v>
      </c>
      <c r="U16" s="72">
        <f t="shared" ref="U16:U81" si="5">SUM(S16:T16)</f>
        <v>195360.97</v>
      </c>
      <c r="V16" s="70">
        <f t="shared" ref="V16:AB16" si="6">SUM(V17+V142)</f>
        <v>5000</v>
      </c>
      <c r="W16" s="70">
        <f t="shared" si="6"/>
        <v>35000</v>
      </c>
      <c r="X16" s="70">
        <f t="shared" si="6"/>
        <v>81120</v>
      </c>
      <c r="Y16" s="70">
        <f t="shared" si="6"/>
        <v>41000</v>
      </c>
      <c r="Z16" s="70">
        <f t="shared" si="6"/>
        <v>13000</v>
      </c>
      <c r="AA16" s="70">
        <f t="shared" si="6"/>
        <v>5150</v>
      </c>
      <c r="AB16" s="70">
        <f t="shared" si="6"/>
        <v>0</v>
      </c>
      <c r="AC16" s="72">
        <f t="shared" ref="AC16:AC46" si="7">SUM(V16:AB16)</f>
        <v>180270</v>
      </c>
      <c r="AD16" s="72">
        <f t="shared" si="2"/>
        <v>375630.97</v>
      </c>
      <c r="AE16" s="70">
        <f>SUM(AE17+AE142)</f>
        <v>867000</v>
      </c>
      <c r="AF16" s="72">
        <f t="shared" ref="AF16:AF81" si="8">SUM(AD16:AE16)</f>
        <v>1242630.97</v>
      </c>
      <c r="AG16" s="70">
        <f>SUM(AG17+AG142)</f>
        <v>1143800</v>
      </c>
      <c r="AH16" s="70">
        <f>SUM(AH17+AH142)</f>
        <v>1189152</v>
      </c>
      <c r="AJ16" s="74">
        <f t="shared" si="3"/>
        <v>372930.97</v>
      </c>
    </row>
    <row r="17" spans="4:44" s="35" customFormat="1" x14ac:dyDescent="0.25">
      <c r="E17" s="65"/>
      <c r="F17" s="66"/>
      <c r="G17" s="66"/>
      <c r="H17" s="66"/>
      <c r="I17" s="67"/>
      <c r="J17" s="75" t="s">
        <v>51</v>
      </c>
      <c r="K17" s="76" t="s">
        <v>52</v>
      </c>
      <c r="L17" s="70">
        <f t="shared" ref="L17:Q17" si="9">SUM(L18+L84+L97+L112+L130+L136)</f>
        <v>0</v>
      </c>
      <c r="M17" s="70">
        <f t="shared" si="9"/>
        <v>0</v>
      </c>
      <c r="N17" s="70">
        <f t="shared" si="9"/>
        <v>0</v>
      </c>
      <c r="O17" s="70">
        <f t="shared" si="9"/>
        <v>0</v>
      </c>
      <c r="P17" s="70">
        <f t="shared" si="9"/>
        <v>0</v>
      </c>
      <c r="Q17" s="70">
        <f t="shared" si="9"/>
        <v>0</v>
      </c>
      <c r="R17" s="70"/>
      <c r="S17" s="70">
        <f>SUM(S18+S84+S97+S112+S130+S136)</f>
        <v>192660.97</v>
      </c>
      <c r="T17" s="71">
        <f>SUM(T18+T84+T97+T112+T130+T136)</f>
        <v>2700</v>
      </c>
      <c r="U17" s="72">
        <f t="shared" si="5"/>
        <v>195360.97</v>
      </c>
      <c r="V17" s="70">
        <f t="shared" ref="V17:AB17" si="10">SUM(V18+V84+V97+V112+V130+V136)</f>
        <v>5000</v>
      </c>
      <c r="W17" s="70">
        <f t="shared" si="10"/>
        <v>35000</v>
      </c>
      <c r="X17" s="70">
        <f t="shared" si="10"/>
        <v>81120</v>
      </c>
      <c r="Y17" s="70">
        <f t="shared" si="10"/>
        <v>41000</v>
      </c>
      <c r="Z17" s="70">
        <f t="shared" si="10"/>
        <v>13000</v>
      </c>
      <c r="AA17" s="70">
        <f t="shared" si="10"/>
        <v>5150</v>
      </c>
      <c r="AB17" s="70">
        <f t="shared" si="10"/>
        <v>0</v>
      </c>
      <c r="AC17" s="72">
        <f t="shared" si="7"/>
        <v>180270</v>
      </c>
      <c r="AD17" s="72">
        <f t="shared" si="2"/>
        <v>375630.97</v>
      </c>
      <c r="AE17" s="70">
        <f>SUM(AE18+AE84+AE97+AE112+AE130+AE136)</f>
        <v>867000</v>
      </c>
      <c r="AF17" s="72">
        <f t="shared" si="8"/>
        <v>1242630.97</v>
      </c>
      <c r="AG17" s="70">
        <f>SUM(AG18+AG84+AG97+AG112+AG130+AG136)</f>
        <v>1143800</v>
      </c>
      <c r="AH17" s="70">
        <f>SUM(AH18+AH84+AH97+AH112+AH130+AH136)</f>
        <v>1189152</v>
      </c>
      <c r="AJ17" s="74">
        <f t="shared" si="3"/>
        <v>372930.97</v>
      </c>
      <c r="AK17" s="77"/>
      <c r="AL17" s="77"/>
    </row>
    <row r="18" spans="4:44" s="35" customFormat="1" x14ac:dyDescent="0.25">
      <c r="E18" s="65"/>
      <c r="F18" s="66"/>
      <c r="G18" s="66"/>
      <c r="H18" s="66"/>
      <c r="I18" s="67"/>
      <c r="J18" s="78" t="s">
        <v>53</v>
      </c>
      <c r="K18" s="79" t="s">
        <v>54</v>
      </c>
      <c r="L18" s="70">
        <f>SUM(L19+L25+L37+L56+L66+L73)</f>
        <v>0</v>
      </c>
      <c r="M18" s="70">
        <f t="shared" ref="M18:AB18" si="11">SUM(M19+M25+M37+M56+M66+M73)</f>
        <v>0</v>
      </c>
      <c r="N18" s="70">
        <f t="shared" si="11"/>
        <v>0</v>
      </c>
      <c r="O18" s="70">
        <f t="shared" si="11"/>
        <v>0</v>
      </c>
      <c r="P18" s="70">
        <f t="shared" si="11"/>
        <v>0</v>
      </c>
      <c r="Q18" s="70">
        <f t="shared" si="11"/>
        <v>0</v>
      </c>
      <c r="R18" s="70"/>
      <c r="S18" s="70">
        <f t="shared" si="11"/>
        <v>0</v>
      </c>
      <c r="T18" s="70">
        <f t="shared" si="11"/>
        <v>0</v>
      </c>
      <c r="U18" s="72">
        <f t="shared" si="5"/>
        <v>0</v>
      </c>
      <c r="V18" s="70">
        <f t="shared" si="11"/>
        <v>0</v>
      </c>
      <c r="W18" s="70"/>
      <c r="X18" s="70">
        <f t="shared" si="11"/>
        <v>81120</v>
      </c>
      <c r="Y18" s="70">
        <f>SUM(Y19+Y25+Y37+Y56+Y66+Y73+Y82)</f>
        <v>41000</v>
      </c>
      <c r="Z18" s="70">
        <f t="shared" si="11"/>
        <v>13000</v>
      </c>
      <c r="AA18" s="70">
        <f t="shared" si="11"/>
        <v>0</v>
      </c>
      <c r="AB18" s="70">
        <f t="shared" si="11"/>
        <v>0</v>
      </c>
      <c r="AC18" s="72">
        <f t="shared" si="7"/>
        <v>135120</v>
      </c>
      <c r="AD18" s="72">
        <f t="shared" si="2"/>
        <v>135120</v>
      </c>
      <c r="AE18" s="70">
        <f t="shared" ref="AE18" si="12">SUM(AE19+AE25+AE37+AE56+AE66+AE73)</f>
        <v>867000</v>
      </c>
      <c r="AF18" s="72">
        <f t="shared" si="8"/>
        <v>1002120</v>
      </c>
      <c r="AG18" s="70">
        <f>+AG25+AG56+AG73+AG82</f>
        <v>898000</v>
      </c>
      <c r="AH18" s="70">
        <f>+AH25+AH56+AH73+AH82</f>
        <v>934373</v>
      </c>
      <c r="AJ18" s="74">
        <f t="shared" si="3"/>
        <v>135120</v>
      </c>
    </row>
    <row r="19" spans="4:44" s="35" customFormat="1" hidden="1" x14ac:dyDescent="0.25">
      <c r="E19" s="65" t="s">
        <v>55</v>
      </c>
      <c r="F19" s="66"/>
      <c r="G19" s="66"/>
      <c r="H19" s="66"/>
      <c r="I19" s="67"/>
      <c r="J19" s="78" t="s">
        <v>56</v>
      </c>
      <c r="K19" s="79" t="s">
        <v>57</v>
      </c>
      <c r="L19" s="70">
        <f t="shared" ref="L19" si="13">SUM(L20+L23)</f>
        <v>0</v>
      </c>
      <c r="M19" s="70">
        <f>SUM(M20+M23)</f>
        <v>0</v>
      </c>
      <c r="N19" s="70">
        <f>SUM(N20+N23)</f>
        <v>0</v>
      </c>
      <c r="O19" s="70">
        <f t="shared" ref="O19:AB19" si="14">SUM(O20+O23)</f>
        <v>0</v>
      </c>
      <c r="P19" s="70">
        <f t="shared" si="14"/>
        <v>0</v>
      </c>
      <c r="Q19" s="70">
        <f t="shared" si="14"/>
        <v>0</v>
      </c>
      <c r="R19" s="70"/>
      <c r="S19" s="70">
        <f t="shared" si="14"/>
        <v>0</v>
      </c>
      <c r="T19" s="70">
        <f t="shared" si="14"/>
        <v>0</v>
      </c>
      <c r="U19" s="72">
        <f t="shared" si="5"/>
        <v>0</v>
      </c>
      <c r="V19" s="70">
        <f t="shared" si="14"/>
        <v>0</v>
      </c>
      <c r="W19" s="70"/>
      <c r="X19" s="70">
        <f>SUM(X20+X23)</f>
        <v>0</v>
      </c>
      <c r="Y19" s="70">
        <f t="shared" ref="Y19" si="15">SUM(Y20+Y23)</f>
        <v>0</v>
      </c>
      <c r="Z19" s="70">
        <f t="shared" si="14"/>
        <v>0</v>
      </c>
      <c r="AA19" s="70">
        <f t="shared" si="14"/>
        <v>0</v>
      </c>
      <c r="AB19" s="70">
        <f t="shared" si="14"/>
        <v>0</v>
      </c>
      <c r="AC19" s="72">
        <f t="shared" si="7"/>
        <v>0</v>
      </c>
      <c r="AD19" s="72">
        <f t="shared" si="2"/>
        <v>0</v>
      </c>
      <c r="AE19" s="70">
        <f t="shared" ref="AE19" si="16">SUM(AE20+AE23)</f>
        <v>0</v>
      </c>
      <c r="AF19" s="72">
        <f t="shared" si="8"/>
        <v>0</v>
      </c>
      <c r="AG19" s="70">
        <f t="shared" ref="AG19:AH19" si="17">SUM(AG20+AG23)</f>
        <v>0</v>
      </c>
      <c r="AH19" s="70">
        <f t="shared" si="17"/>
        <v>0</v>
      </c>
      <c r="AJ19" s="74">
        <f t="shared" si="3"/>
        <v>0</v>
      </c>
    </row>
    <row r="20" spans="4:44" s="80" customFormat="1" hidden="1" x14ac:dyDescent="0.25">
      <c r="E20" s="81" t="s">
        <v>55</v>
      </c>
      <c r="F20" s="82"/>
      <c r="G20" s="82"/>
      <c r="H20" s="82"/>
      <c r="I20" s="83"/>
      <c r="J20" s="84" t="s">
        <v>58</v>
      </c>
      <c r="K20" s="85" t="s">
        <v>59</v>
      </c>
      <c r="L20" s="86">
        <f>SUM(L21:L22)</f>
        <v>0</v>
      </c>
      <c r="M20" s="86">
        <f>SUM(M21:M22)</f>
        <v>0</v>
      </c>
      <c r="N20" s="86">
        <f>SUM(N21:N22)</f>
        <v>0</v>
      </c>
      <c r="O20" s="86">
        <f t="shared" ref="O20:AB20" si="18">SUM(O21:O22)</f>
        <v>0</v>
      </c>
      <c r="P20" s="86">
        <f t="shared" si="18"/>
        <v>0</v>
      </c>
      <c r="Q20" s="86">
        <f t="shared" si="18"/>
        <v>0</v>
      </c>
      <c r="R20" s="86"/>
      <c r="S20" s="86">
        <f t="shared" si="18"/>
        <v>0</v>
      </c>
      <c r="T20" s="86">
        <f t="shared" si="18"/>
        <v>0</v>
      </c>
      <c r="U20" s="72">
        <f t="shared" si="5"/>
        <v>0</v>
      </c>
      <c r="V20" s="86">
        <f t="shared" si="18"/>
        <v>0</v>
      </c>
      <c r="W20" s="86"/>
      <c r="X20" s="86">
        <f>SUM(X21:X22)</f>
        <v>0</v>
      </c>
      <c r="Y20" s="86">
        <f t="shared" ref="Y20" si="19">SUM(Y21:Y22)</f>
        <v>0</v>
      </c>
      <c r="Z20" s="86">
        <f t="shared" si="18"/>
        <v>0</v>
      </c>
      <c r="AA20" s="86">
        <f t="shared" si="18"/>
        <v>0</v>
      </c>
      <c r="AB20" s="86">
        <f t="shared" si="18"/>
        <v>0</v>
      </c>
      <c r="AC20" s="72">
        <f t="shared" si="7"/>
        <v>0</v>
      </c>
      <c r="AD20" s="72">
        <f t="shared" si="2"/>
        <v>0</v>
      </c>
      <c r="AE20" s="86">
        <f t="shared" ref="AE20" si="20">SUM(AE21:AE22)</f>
        <v>0</v>
      </c>
      <c r="AF20" s="72">
        <f t="shared" si="8"/>
        <v>0</v>
      </c>
      <c r="AG20" s="86">
        <f t="shared" ref="AG20:AH20" si="21">SUM(AG21:AG22)</f>
        <v>0</v>
      </c>
      <c r="AH20" s="86">
        <f t="shared" si="21"/>
        <v>0</v>
      </c>
      <c r="AJ20" s="74">
        <f t="shared" si="3"/>
        <v>0</v>
      </c>
    </row>
    <row r="21" spans="4:44" s="87" customFormat="1" hidden="1" x14ac:dyDescent="0.25">
      <c r="E21" s="88" t="s">
        <v>55</v>
      </c>
      <c r="F21" s="89"/>
      <c r="G21" s="89"/>
      <c r="H21" s="89"/>
      <c r="I21" s="90"/>
      <c r="J21" s="91" t="s">
        <v>60</v>
      </c>
      <c r="K21" s="92" t="s">
        <v>61</v>
      </c>
      <c r="L21" s="93"/>
      <c r="M21" s="93"/>
      <c r="N21" s="93"/>
      <c r="O21" s="93"/>
      <c r="P21" s="93">
        <f t="shared" ref="P21:P22" si="22">Q21-O21</f>
        <v>0</v>
      </c>
      <c r="Q21" s="93"/>
      <c r="R21" s="93"/>
      <c r="S21" s="93"/>
      <c r="T21" s="93"/>
      <c r="U21" s="72">
        <f t="shared" si="5"/>
        <v>0</v>
      </c>
      <c r="V21" s="93"/>
      <c r="W21" s="93"/>
      <c r="X21" s="93"/>
      <c r="Y21" s="93"/>
      <c r="Z21" s="93"/>
      <c r="AA21" s="93"/>
      <c r="AB21" s="93"/>
      <c r="AC21" s="72">
        <f t="shared" si="7"/>
        <v>0</v>
      </c>
      <c r="AD21" s="72">
        <f t="shared" si="2"/>
        <v>0</v>
      </c>
      <c r="AE21" s="93"/>
      <c r="AF21" s="72">
        <f t="shared" si="8"/>
        <v>0</v>
      </c>
      <c r="AG21" s="93"/>
      <c r="AH21" s="93"/>
      <c r="AJ21" s="74">
        <f t="shared" si="3"/>
        <v>0</v>
      </c>
    </row>
    <row r="22" spans="4:44" s="87" customFormat="1" hidden="1" x14ac:dyDescent="0.25">
      <c r="E22" s="88" t="s">
        <v>55</v>
      </c>
      <c r="F22" s="89"/>
      <c r="G22" s="89"/>
      <c r="H22" s="89"/>
      <c r="I22" s="90"/>
      <c r="J22" s="91" t="s">
        <v>60</v>
      </c>
      <c r="K22" s="92" t="s">
        <v>61</v>
      </c>
      <c r="L22" s="93"/>
      <c r="M22" s="93"/>
      <c r="N22" s="93"/>
      <c r="O22" s="93"/>
      <c r="P22" s="93">
        <f t="shared" si="22"/>
        <v>0</v>
      </c>
      <c r="Q22" s="93"/>
      <c r="R22" s="93"/>
      <c r="S22" s="93"/>
      <c r="T22" s="93"/>
      <c r="U22" s="72">
        <f t="shared" si="5"/>
        <v>0</v>
      </c>
      <c r="V22" s="93"/>
      <c r="W22" s="93"/>
      <c r="X22" s="93"/>
      <c r="Y22" s="93"/>
      <c r="Z22" s="93"/>
      <c r="AA22" s="93"/>
      <c r="AB22" s="93"/>
      <c r="AC22" s="72">
        <f t="shared" si="7"/>
        <v>0</v>
      </c>
      <c r="AD22" s="72">
        <f t="shared" si="2"/>
        <v>0</v>
      </c>
      <c r="AE22" s="93"/>
      <c r="AF22" s="72">
        <f t="shared" si="8"/>
        <v>0</v>
      </c>
      <c r="AG22" s="93"/>
      <c r="AH22" s="93"/>
      <c r="AJ22" s="74">
        <f t="shared" si="3"/>
        <v>0</v>
      </c>
    </row>
    <row r="23" spans="4:44" s="80" customFormat="1" hidden="1" x14ac:dyDescent="0.25">
      <c r="E23" s="81" t="s">
        <v>55</v>
      </c>
      <c r="F23" s="82"/>
      <c r="G23" s="82"/>
      <c r="H23" s="82"/>
      <c r="I23" s="83"/>
      <c r="J23" s="84" t="s">
        <v>62</v>
      </c>
      <c r="K23" s="85" t="s">
        <v>63</v>
      </c>
      <c r="L23" s="86">
        <f>SUM(L24:L24)</f>
        <v>0</v>
      </c>
      <c r="M23" s="86">
        <f t="shared" ref="M23:AB23" si="23">SUM(M24:M24)</f>
        <v>0</v>
      </c>
      <c r="N23" s="86">
        <f t="shared" si="23"/>
        <v>0</v>
      </c>
      <c r="O23" s="86">
        <f t="shared" si="23"/>
        <v>0</v>
      </c>
      <c r="P23" s="86">
        <f t="shared" si="23"/>
        <v>0</v>
      </c>
      <c r="Q23" s="86">
        <f t="shared" si="23"/>
        <v>0</v>
      </c>
      <c r="R23" s="86"/>
      <c r="S23" s="86">
        <f t="shared" si="23"/>
        <v>0</v>
      </c>
      <c r="T23" s="86">
        <f t="shared" si="23"/>
        <v>0</v>
      </c>
      <c r="U23" s="72">
        <f t="shared" si="5"/>
        <v>0</v>
      </c>
      <c r="V23" s="86">
        <f t="shared" si="23"/>
        <v>0</v>
      </c>
      <c r="W23" s="86"/>
      <c r="X23" s="86">
        <f t="shared" si="23"/>
        <v>0</v>
      </c>
      <c r="Y23" s="86">
        <f t="shared" si="23"/>
        <v>0</v>
      </c>
      <c r="Z23" s="86">
        <f t="shared" si="23"/>
        <v>0</v>
      </c>
      <c r="AA23" s="86">
        <f t="shared" si="23"/>
        <v>0</v>
      </c>
      <c r="AB23" s="86">
        <f t="shared" si="23"/>
        <v>0</v>
      </c>
      <c r="AC23" s="72">
        <f t="shared" si="7"/>
        <v>0</v>
      </c>
      <c r="AD23" s="72">
        <f t="shared" si="2"/>
        <v>0</v>
      </c>
      <c r="AE23" s="86">
        <f t="shared" ref="AE23" si="24">SUM(AE24:AE24)</f>
        <v>0</v>
      </c>
      <c r="AF23" s="72">
        <f t="shared" si="8"/>
        <v>0</v>
      </c>
      <c r="AG23" s="86">
        <f t="shared" ref="AG23:AH23" si="25">SUM(AG24:AG24)</f>
        <v>0</v>
      </c>
      <c r="AH23" s="86">
        <f t="shared" si="25"/>
        <v>0</v>
      </c>
      <c r="AJ23" s="74">
        <f t="shared" si="3"/>
        <v>0</v>
      </c>
    </row>
    <row r="24" spans="4:44" s="94" customFormat="1" hidden="1" x14ac:dyDescent="0.25">
      <c r="E24" s="88" t="s">
        <v>55</v>
      </c>
      <c r="F24" s="89"/>
      <c r="G24" s="89"/>
      <c r="H24" s="89"/>
      <c r="I24" s="90"/>
      <c r="J24" s="91" t="s">
        <v>64</v>
      </c>
      <c r="K24" s="92" t="s">
        <v>65</v>
      </c>
      <c r="L24" s="93"/>
      <c r="M24" s="93"/>
      <c r="N24" s="93"/>
      <c r="O24" s="93"/>
      <c r="P24" s="93">
        <f t="shared" ref="P24" si="26">Q24-O24</f>
        <v>0</v>
      </c>
      <c r="Q24" s="93"/>
      <c r="R24" s="93"/>
      <c r="S24" s="93"/>
      <c r="T24" s="93"/>
      <c r="U24" s="72">
        <f t="shared" si="5"/>
        <v>0</v>
      </c>
      <c r="V24" s="93"/>
      <c r="W24" s="93"/>
      <c r="X24" s="93"/>
      <c r="Y24" s="93"/>
      <c r="Z24" s="93"/>
      <c r="AA24" s="93"/>
      <c r="AB24" s="93"/>
      <c r="AC24" s="72">
        <f t="shared" si="7"/>
        <v>0</v>
      </c>
      <c r="AD24" s="72">
        <f t="shared" si="2"/>
        <v>0</v>
      </c>
      <c r="AE24" s="93"/>
      <c r="AF24" s="72">
        <f t="shared" si="8"/>
        <v>0</v>
      </c>
      <c r="AG24" s="93"/>
      <c r="AH24" s="93"/>
      <c r="AJ24" s="74">
        <f t="shared" si="3"/>
        <v>0</v>
      </c>
    </row>
    <row r="25" spans="4:44" s="35" customFormat="1" ht="14.25" customHeight="1" x14ac:dyDescent="0.25">
      <c r="D25" s="95" t="s">
        <v>66</v>
      </c>
      <c r="E25" s="65" t="s">
        <v>55</v>
      </c>
      <c r="F25" s="66"/>
      <c r="G25" s="66"/>
      <c r="H25" s="66"/>
      <c r="I25" s="67"/>
      <c r="J25" s="78" t="s">
        <v>67</v>
      </c>
      <c r="K25" s="79" t="s">
        <v>68</v>
      </c>
      <c r="L25" s="70">
        <f>SUM(L26+L28+L30+L34)</f>
        <v>0</v>
      </c>
      <c r="M25" s="70">
        <f t="shared" ref="M25:AB25" si="27">SUM(M26+M28+M30+M34)</f>
        <v>0</v>
      </c>
      <c r="N25" s="70">
        <f t="shared" si="27"/>
        <v>0</v>
      </c>
      <c r="O25" s="70">
        <f t="shared" si="27"/>
        <v>0</v>
      </c>
      <c r="P25" s="70">
        <f t="shared" si="27"/>
        <v>0</v>
      </c>
      <c r="Q25" s="70">
        <f t="shared" si="27"/>
        <v>0</v>
      </c>
      <c r="R25" s="70"/>
      <c r="S25" s="70">
        <f t="shared" si="27"/>
        <v>0</v>
      </c>
      <c r="T25" s="70">
        <f t="shared" si="27"/>
        <v>0</v>
      </c>
      <c r="U25" s="72">
        <f t="shared" si="5"/>
        <v>0</v>
      </c>
      <c r="V25" s="70">
        <f t="shared" si="27"/>
        <v>0</v>
      </c>
      <c r="W25" s="70"/>
      <c r="X25" s="70">
        <f t="shared" si="27"/>
        <v>0</v>
      </c>
      <c r="Y25" s="70">
        <f t="shared" si="27"/>
        <v>0</v>
      </c>
      <c r="Z25" s="70">
        <f t="shared" si="27"/>
        <v>13000</v>
      </c>
      <c r="AA25" s="70">
        <f t="shared" si="27"/>
        <v>0</v>
      </c>
      <c r="AB25" s="70">
        <f t="shared" si="27"/>
        <v>0</v>
      </c>
      <c r="AC25" s="72">
        <f t="shared" si="7"/>
        <v>13000</v>
      </c>
      <c r="AD25" s="72">
        <f t="shared" si="2"/>
        <v>13000</v>
      </c>
      <c r="AE25" s="70">
        <f t="shared" ref="AE25" si="28">SUM(AE26+AE28+AE30+AE34)</f>
        <v>0</v>
      </c>
      <c r="AF25" s="72">
        <f t="shared" si="8"/>
        <v>13000</v>
      </c>
      <c r="AG25" s="70">
        <f t="shared" ref="AG25" si="29">SUM(AG26+AG28+AG30+AG34)</f>
        <v>15630</v>
      </c>
      <c r="AH25" s="70">
        <f>SUM(AH26+AH28+AH30+AH34)</f>
        <v>18855</v>
      </c>
      <c r="AJ25" s="74">
        <f t="shared" si="3"/>
        <v>13000</v>
      </c>
    </row>
    <row r="26" spans="4:44" s="80" customFormat="1" x14ac:dyDescent="0.25">
      <c r="D26" s="96" t="s">
        <v>69</v>
      </c>
      <c r="E26" s="81" t="s">
        <v>55</v>
      </c>
      <c r="F26" s="82"/>
      <c r="G26" s="82"/>
      <c r="H26" s="82"/>
      <c r="I26" s="83"/>
      <c r="J26" s="84" t="s">
        <v>70</v>
      </c>
      <c r="K26" s="85" t="s">
        <v>71</v>
      </c>
      <c r="L26" s="86">
        <f>SUM(L27)</f>
        <v>0</v>
      </c>
      <c r="M26" s="86">
        <f t="shared" ref="M26:AH26" si="30">SUM(M27)</f>
        <v>0</v>
      </c>
      <c r="N26" s="86">
        <f t="shared" si="30"/>
        <v>0</v>
      </c>
      <c r="O26" s="86">
        <f t="shared" si="30"/>
        <v>0</v>
      </c>
      <c r="P26" s="86">
        <f t="shared" si="30"/>
        <v>0</v>
      </c>
      <c r="Q26" s="86">
        <f t="shared" si="30"/>
        <v>0</v>
      </c>
      <c r="R26" s="86"/>
      <c r="S26" s="86">
        <f t="shared" si="30"/>
        <v>0</v>
      </c>
      <c r="T26" s="86">
        <f t="shared" si="30"/>
        <v>0</v>
      </c>
      <c r="U26" s="72">
        <f t="shared" si="5"/>
        <v>0</v>
      </c>
      <c r="V26" s="86">
        <f t="shared" si="30"/>
        <v>0</v>
      </c>
      <c r="W26" s="86"/>
      <c r="X26" s="86">
        <f t="shared" si="30"/>
        <v>0</v>
      </c>
      <c r="Y26" s="86">
        <f t="shared" si="30"/>
        <v>0</v>
      </c>
      <c r="Z26" s="86">
        <f t="shared" si="30"/>
        <v>5000</v>
      </c>
      <c r="AA26" s="86">
        <f t="shared" si="30"/>
        <v>0</v>
      </c>
      <c r="AB26" s="86">
        <f t="shared" si="30"/>
        <v>0</v>
      </c>
      <c r="AC26" s="72">
        <f t="shared" si="7"/>
        <v>5000</v>
      </c>
      <c r="AD26" s="72">
        <f t="shared" si="2"/>
        <v>5000</v>
      </c>
      <c r="AE26" s="86">
        <f t="shared" si="30"/>
        <v>0</v>
      </c>
      <c r="AF26" s="72">
        <f t="shared" si="8"/>
        <v>5000</v>
      </c>
      <c r="AG26" s="86">
        <f t="shared" si="30"/>
        <v>5270</v>
      </c>
      <c r="AH26" s="86">
        <f t="shared" si="30"/>
        <v>5465</v>
      </c>
      <c r="AJ26" s="74">
        <f t="shared" si="3"/>
        <v>5000</v>
      </c>
      <c r="AK26" s="97"/>
      <c r="AL26" s="97"/>
      <c r="AM26" s="97"/>
      <c r="AN26" s="97"/>
      <c r="AO26" s="97"/>
      <c r="AP26" s="97"/>
      <c r="AQ26" s="97"/>
      <c r="AR26" s="97"/>
    </row>
    <row r="27" spans="4:44" s="87" customFormat="1" ht="16.5" customHeight="1" x14ac:dyDescent="0.25">
      <c r="D27" s="98" t="s">
        <v>72</v>
      </c>
      <c r="E27" s="88" t="s">
        <v>55</v>
      </c>
      <c r="F27" s="89"/>
      <c r="G27" s="89"/>
      <c r="H27" s="89"/>
      <c r="I27" s="90"/>
      <c r="J27" s="99" t="s">
        <v>73</v>
      </c>
      <c r="K27" s="92" t="s">
        <v>74</v>
      </c>
      <c r="L27" s="93"/>
      <c r="M27" s="93"/>
      <c r="N27" s="93"/>
      <c r="O27" s="93"/>
      <c r="P27" s="93">
        <f>Q27-O27</f>
        <v>0</v>
      </c>
      <c r="Q27" s="93"/>
      <c r="R27" s="93"/>
      <c r="S27" s="93"/>
      <c r="T27" s="93"/>
      <c r="U27" s="72">
        <f t="shared" si="5"/>
        <v>0</v>
      </c>
      <c r="V27" s="93"/>
      <c r="W27" s="93"/>
      <c r="X27" s="93"/>
      <c r="Y27" s="93">
        <v>0</v>
      </c>
      <c r="Z27" s="93">
        <v>5000</v>
      </c>
      <c r="AA27" s="93"/>
      <c r="AB27" s="93"/>
      <c r="AC27" s="72">
        <f t="shared" si="7"/>
        <v>5000</v>
      </c>
      <c r="AD27" s="72">
        <f t="shared" si="2"/>
        <v>5000</v>
      </c>
      <c r="AE27" s="93"/>
      <c r="AF27" s="72">
        <f t="shared" si="8"/>
        <v>5000</v>
      </c>
      <c r="AG27" s="93">
        <v>5270</v>
      </c>
      <c r="AH27" s="93">
        <v>5465</v>
      </c>
      <c r="AJ27" s="74">
        <f t="shared" si="3"/>
        <v>5000</v>
      </c>
    </row>
    <row r="28" spans="4:44" s="80" customFormat="1" ht="16.5" customHeight="1" x14ac:dyDescent="0.25">
      <c r="D28" s="96" t="s">
        <v>69</v>
      </c>
      <c r="E28" s="81" t="s">
        <v>55</v>
      </c>
      <c r="F28" s="82"/>
      <c r="G28" s="82"/>
      <c r="H28" s="82"/>
      <c r="I28" s="83"/>
      <c r="J28" s="84" t="s">
        <v>75</v>
      </c>
      <c r="K28" s="85" t="s">
        <v>76</v>
      </c>
      <c r="L28" s="86">
        <f>SUM(L29)</f>
        <v>0</v>
      </c>
      <c r="M28" s="86">
        <f t="shared" ref="M28:AH28" si="31">SUM(M29)</f>
        <v>0</v>
      </c>
      <c r="N28" s="86">
        <f t="shared" si="31"/>
        <v>0</v>
      </c>
      <c r="O28" s="86">
        <f t="shared" si="31"/>
        <v>0</v>
      </c>
      <c r="P28" s="86">
        <f t="shared" si="31"/>
        <v>0</v>
      </c>
      <c r="Q28" s="86">
        <f t="shared" si="31"/>
        <v>0</v>
      </c>
      <c r="R28" s="86"/>
      <c r="S28" s="86">
        <f t="shared" si="31"/>
        <v>0</v>
      </c>
      <c r="T28" s="86">
        <f t="shared" si="31"/>
        <v>0</v>
      </c>
      <c r="U28" s="72">
        <f t="shared" si="5"/>
        <v>0</v>
      </c>
      <c r="V28" s="86">
        <f t="shared" si="31"/>
        <v>0</v>
      </c>
      <c r="W28" s="86"/>
      <c r="X28" s="86">
        <f t="shared" si="31"/>
        <v>0</v>
      </c>
      <c r="Y28" s="86">
        <f t="shared" si="31"/>
        <v>0</v>
      </c>
      <c r="Z28" s="86">
        <f t="shared" si="31"/>
        <v>8000</v>
      </c>
      <c r="AA28" s="86">
        <f t="shared" si="31"/>
        <v>0</v>
      </c>
      <c r="AB28" s="86">
        <f t="shared" si="31"/>
        <v>0</v>
      </c>
      <c r="AC28" s="72">
        <f t="shared" si="7"/>
        <v>8000</v>
      </c>
      <c r="AD28" s="72">
        <f t="shared" si="2"/>
        <v>8000</v>
      </c>
      <c r="AE28" s="86">
        <f t="shared" si="31"/>
        <v>0</v>
      </c>
      <c r="AF28" s="72">
        <f t="shared" si="8"/>
        <v>8000</v>
      </c>
      <c r="AG28" s="86">
        <f t="shared" si="31"/>
        <v>10360</v>
      </c>
      <c r="AH28" s="86">
        <f t="shared" si="31"/>
        <v>13390</v>
      </c>
      <c r="AJ28" s="74">
        <f t="shared" si="3"/>
        <v>8000</v>
      </c>
    </row>
    <row r="29" spans="4:44" s="87" customFormat="1" ht="16.5" customHeight="1" x14ac:dyDescent="0.25">
      <c r="D29" s="98" t="s">
        <v>72</v>
      </c>
      <c r="E29" s="88" t="s">
        <v>55</v>
      </c>
      <c r="F29" s="89"/>
      <c r="G29" s="89"/>
      <c r="H29" s="89"/>
      <c r="I29" s="90"/>
      <c r="J29" s="99" t="s">
        <v>77</v>
      </c>
      <c r="K29" s="92" t="s">
        <v>76</v>
      </c>
      <c r="L29" s="93"/>
      <c r="M29" s="93"/>
      <c r="N29" s="93"/>
      <c r="O29" s="93"/>
      <c r="P29" s="93">
        <f>Q29-O29</f>
        <v>0</v>
      </c>
      <c r="Q29" s="93"/>
      <c r="R29" s="93"/>
      <c r="S29" s="93"/>
      <c r="T29" s="93"/>
      <c r="U29" s="72">
        <f t="shared" si="5"/>
        <v>0</v>
      </c>
      <c r="V29" s="93"/>
      <c r="W29" s="93"/>
      <c r="X29" s="93"/>
      <c r="Y29" s="93"/>
      <c r="Z29" s="93">
        <v>8000</v>
      </c>
      <c r="AA29" s="93"/>
      <c r="AB29" s="93"/>
      <c r="AC29" s="72">
        <f t="shared" si="7"/>
        <v>8000</v>
      </c>
      <c r="AD29" s="72">
        <f t="shared" si="2"/>
        <v>8000</v>
      </c>
      <c r="AE29" s="93"/>
      <c r="AF29" s="72">
        <f t="shared" si="8"/>
        <v>8000</v>
      </c>
      <c r="AG29" s="93">
        <v>10360</v>
      </c>
      <c r="AH29" s="93">
        <v>13390</v>
      </c>
      <c r="AJ29" s="74">
        <f t="shared" si="3"/>
        <v>8000</v>
      </c>
    </row>
    <row r="30" spans="4:44" s="80" customFormat="1" hidden="1" x14ac:dyDescent="0.25">
      <c r="E30" s="81" t="s">
        <v>55</v>
      </c>
      <c r="F30" s="82"/>
      <c r="G30" s="82"/>
      <c r="H30" s="82"/>
      <c r="I30" s="83"/>
      <c r="J30" s="84" t="s">
        <v>78</v>
      </c>
      <c r="K30" s="85" t="s">
        <v>79</v>
      </c>
      <c r="L30" s="86">
        <f t="shared" ref="L30" si="32">SUM(L31:L33)</f>
        <v>0</v>
      </c>
      <c r="M30" s="86">
        <f>SUM(M31:M33)</f>
        <v>0</v>
      </c>
      <c r="N30" s="86">
        <f>SUM(N31:N33)</f>
        <v>0</v>
      </c>
      <c r="O30" s="86">
        <f t="shared" ref="O30:AB30" si="33">SUM(O31:O33)</f>
        <v>0</v>
      </c>
      <c r="P30" s="86">
        <f t="shared" si="33"/>
        <v>0</v>
      </c>
      <c r="Q30" s="86">
        <f t="shared" si="33"/>
        <v>0</v>
      </c>
      <c r="R30" s="86"/>
      <c r="S30" s="86">
        <f t="shared" si="33"/>
        <v>0</v>
      </c>
      <c r="T30" s="86">
        <f t="shared" si="33"/>
        <v>0</v>
      </c>
      <c r="U30" s="72">
        <f t="shared" si="5"/>
        <v>0</v>
      </c>
      <c r="V30" s="86">
        <f t="shared" si="33"/>
        <v>0</v>
      </c>
      <c r="W30" s="86"/>
      <c r="X30" s="86">
        <f>SUM(X31:X33)</f>
        <v>0</v>
      </c>
      <c r="Y30" s="86">
        <f t="shared" ref="Y30" si="34">SUM(Y31:Y33)</f>
        <v>0</v>
      </c>
      <c r="Z30" s="86">
        <f t="shared" si="33"/>
        <v>0</v>
      </c>
      <c r="AA30" s="86">
        <f>SUM(AA31:AA33)</f>
        <v>0</v>
      </c>
      <c r="AB30" s="86">
        <f t="shared" si="33"/>
        <v>0</v>
      </c>
      <c r="AC30" s="72">
        <f t="shared" si="7"/>
        <v>0</v>
      </c>
      <c r="AD30" s="72">
        <f t="shared" si="2"/>
        <v>0</v>
      </c>
      <c r="AE30" s="86">
        <f t="shared" ref="AE30" si="35">SUM(AE31:AE33)</f>
        <v>0</v>
      </c>
      <c r="AF30" s="72">
        <f t="shared" si="8"/>
        <v>0</v>
      </c>
      <c r="AG30" s="86">
        <f t="shared" ref="AG30:AH30" si="36">SUM(AG31:AG33)</f>
        <v>0</v>
      </c>
      <c r="AH30" s="86">
        <f t="shared" si="36"/>
        <v>0</v>
      </c>
      <c r="AJ30" s="74">
        <f t="shared" si="3"/>
        <v>0</v>
      </c>
    </row>
    <row r="31" spans="4:44" s="87" customFormat="1" hidden="1" x14ac:dyDescent="0.25">
      <c r="E31" s="88" t="s">
        <v>55</v>
      </c>
      <c r="F31" s="89"/>
      <c r="G31" s="89"/>
      <c r="H31" s="89"/>
      <c r="I31" s="90"/>
      <c r="J31" s="99" t="s">
        <v>80</v>
      </c>
      <c r="K31" s="92" t="s">
        <v>79</v>
      </c>
      <c r="L31" s="93"/>
      <c r="M31" s="93"/>
      <c r="N31" s="93"/>
      <c r="O31" s="93"/>
      <c r="P31" s="93">
        <f t="shared" ref="P31:P33" si="37">Q31-O31</f>
        <v>0</v>
      </c>
      <c r="Q31" s="93"/>
      <c r="R31" s="93"/>
      <c r="S31" s="93"/>
      <c r="T31" s="93"/>
      <c r="U31" s="72">
        <f t="shared" si="5"/>
        <v>0</v>
      </c>
      <c r="V31" s="93"/>
      <c r="W31" s="93"/>
      <c r="X31" s="93"/>
      <c r="Y31" s="93">
        <v>0</v>
      </c>
      <c r="Z31" s="93"/>
      <c r="AA31" s="93"/>
      <c r="AB31" s="93"/>
      <c r="AC31" s="72">
        <f t="shared" si="7"/>
        <v>0</v>
      </c>
      <c r="AD31" s="72">
        <f t="shared" si="2"/>
        <v>0</v>
      </c>
      <c r="AE31" s="93"/>
      <c r="AF31" s="72">
        <f t="shared" si="8"/>
        <v>0</v>
      </c>
      <c r="AG31" s="93"/>
      <c r="AH31" s="93"/>
      <c r="AJ31" s="74">
        <f t="shared" si="3"/>
        <v>0</v>
      </c>
    </row>
    <row r="32" spans="4:44" s="87" customFormat="1" hidden="1" x14ac:dyDescent="0.25">
      <c r="E32" s="88" t="s">
        <v>55</v>
      </c>
      <c r="F32" s="89"/>
      <c r="G32" s="89"/>
      <c r="H32" s="89"/>
      <c r="I32" s="90"/>
      <c r="J32" s="99" t="s">
        <v>80</v>
      </c>
      <c r="K32" s="92" t="s">
        <v>79</v>
      </c>
      <c r="L32" s="93"/>
      <c r="M32" s="93"/>
      <c r="N32" s="93"/>
      <c r="O32" s="93"/>
      <c r="P32" s="93">
        <f t="shared" si="37"/>
        <v>0</v>
      </c>
      <c r="Q32" s="93"/>
      <c r="R32" s="93"/>
      <c r="S32" s="93"/>
      <c r="T32" s="93"/>
      <c r="U32" s="72">
        <f t="shared" si="5"/>
        <v>0</v>
      </c>
      <c r="V32" s="93"/>
      <c r="W32" s="93"/>
      <c r="X32" s="93"/>
      <c r="Y32" s="93"/>
      <c r="Z32" s="93"/>
      <c r="AA32" s="93"/>
      <c r="AB32" s="93"/>
      <c r="AC32" s="72">
        <f t="shared" si="7"/>
        <v>0</v>
      </c>
      <c r="AD32" s="72">
        <f t="shared" si="2"/>
        <v>0</v>
      </c>
      <c r="AE32" s="93"/>
      <c r="AF32" s="72">
        <f t="shared" si="8"/>
        <v>0</v>
      </c>
      <c r="AG32" s="93"/>
      <c r="AH32" s="93"/>
      <c r="AJ32" s="74">
        <f t="shared" si="3"/>
        <v>0</v>
      </c>
    </row>
    <row r="33" spans="5:36" s="87" customFormat="1" hidden="1" x14ac:dyDescent="0.25">
      <c r="E33" s="88" t="s">
        <v>55</v>
      </c>
      <c r="F33" s="89"/>
      <c r="G33" s="89"/>
      <c r="H33" s="89"/>
      <c r="I33" s="90"/>
      <c r="J33" s="99" t="s">
        <v>80</v>
      </c>
      <c r="K33" s="92" t="s">
        <v>79</v>
      </c>
      <c r="L33" s="93"/>
      <c r="M33" s="93"/>
      <c r="N33" s="93"/>
      <c r="O33" s="93"/>
      <c r="P33" s="93">
        <f t="shared" si="37"/>
        <v>0</v>
      </c>
      <c r="Q33" s="93"/>
      <c r="R33" s="93"/>
      <c r="S33" s="93"/>
      <c r="T33" s="93"/>
      <c r="U33" s="72">
        <f t="shared" si="5"/>
        <v>0</v>
      </c>
      <c r="V33" s="93"/>
      <c r="W33" s="93"/>
      <c r="X33" s="93"/>
      <c r="Y33" s="93"/>
      <c r="Z33" s="93"/>
      <c r="AA33" s="93"/>
      <c r="AB33" s="93"/>
      <c r="AC33" s="72">
        <f t="shared" si="7"/>
        <v>0</v>
      </c>
      <c r="AD33" s="72">
        <f t="shared" si="2"/>
        <v>0</v>
      </c>
      <c r="AE33" s="93"/>
      <c r="AF33" s="72">
        <f t="shared" si="8"/>
        <v>0</v>
      </c>
      <c r="AG33" s="93"/>
      <c r="AH33" s="93"/>
      <c r="AJ33" s="74">
        <f t="shared" si="3"/>
        <v>0</v>
      </c>
    </row>
    <row r="34" spans="5:36" s="80" customFormat="1" hidden="1" x14ac:dyDescent="0.25">
      <c r="E34" s="81" t="s">
        <v>55</v>
      </c>
      <c r="F34" s="82"/>
      <c r="G34" s="82"/>
      <c r="H34" s="82"/>
      <c r="I34" s="83"/>
      <c r="J34" s="84" t="s">
        <v>81</v>
      </c>
      <c r="K34" s="85" t="s">
        <v>82</v>
      </c>
      <c r="L34" s="86">
        <f t="shared" ref="L34" si="38">SUM(L35:L36)</f>
        <v>0</v>
      </c>
      <c r="M34" s="86">
        <f>SUM(M35:M36)</f>
        <v>0</v>
      </c>
      <c r="N34" s="86">
        <f>SUM(N35:N36)</f>
        <v>0</v>
      </c>
      <c r="O34" s="86">
        <f t="shared" ref="O34:AB34" si="39">SUM(O35:O36)</f>
        <v>0</v>
      </c>
      <c r="P34" s="86">
        <f t="shared" si="39"/>
        <v>0</v>
      </c>
      <c r="Q34" s="86">
        <f t="shared" si="39"/>
        <v>0</v>
      </c>
      <c r="R34" s="86"/>
      <c r="S34" s="86">
        <f t="shared" si="39"/>
        <v>0</v>
      </c>
      <c r="T34" s="86">
        <f t="shared" si="39"/>
        <v>0</v>
      </c>
      <c r="U34" s="72">
        <f t="shared" si="5"/>
        <v>0</v>
      </c>
      <c r="V34" s="86">
        <f t="shared" si="39"/>
        <v>0</v>
      </c>
      <c r="W34" s="86"/>
      <c r="X34" s="86">
        <f>SUM(X35:X36)</f>
        <v>0</v>
      </c>
      <c r="Y34" s="86">
        <f t="shared" ref="Y34" si="40">SUM(Y35:Y36)</f>
        <v>0</v>
      </c>
      <c r="Z34" s="86">
        <f t="shared" si="39"/>
        <v>0</v>
      </c>
      <c r="AA34" s="86">
        <f>SUM(AA35:AA36)</f>
        <v>0</v>
      </c>
      <c r="AB34" s="86">
        <f t="shared" si="39"/>
        <v>0</v>
      </c>
      <c r="AC34" s="72">
        <f t="shared" si="7"/>
        <v>0</v>
      </c>
      <c r="AD34" s="72">
        <f t="shared" si="2"/>
        <v>0</v>
      </c>
      <c r="AE34" s="86">
        <f t="shared" ref="AE34" si="41">SUM(AE35:AE36)</f>
        <v>0</v>
      </c>
      <c r="AF34" s="72">
        <f t="shared" si="8"/>
        <v>0</v>
      </c>
      <c r="AG34" s="86">
        <f t="shared" ref="AG34:AH34" si="42">SUM(AG35:AG36)</f>
        <v>0</v>
      </c>
      <c r="AH34" s="86">
        <f t="shared" si="42"/>
        <v>0</v>
      </c>
      <c r="AJ34" s="74">
        <f t="shared" si="3"/>
        <v>0</v>
      </c>
    </row>
    <row r="35" spans="5:36" s="94" customFormat="1" hidden="1" x14ac:dyDescent="0.25">
      <c r="E35" s="88" t="s">
        <v>55</v>
      </c>
      <c r="F35" s="89"/>
      <c r="G35" s="89"/>
      <c r="H35" s="89"/>
      <c r="I35" s="90"/>
      <c r="J35" s="99" t="s">
        <v>83</v>
      </c>
      <c r="K35" s="92" t="s">
        <v>84</v>
      </c>
      <c r="L35" s="93"/>
      <c r="M35" s="93"/>
      <c r="N35" s="93"/>
      <c r="O35" s="93"/>
      <c r="P35" s="93">
        <f t="shared" ref="P35:P36" si="43">Q35-O35</f>
        <v>0</v>
      </c>
      <c r="Q35" s="93"/>
      <c r="R35" s="93"/>
      <c r="S35" s="93"/>
      <c r="T35" s="93"/>
      <c r="U35" s="72">
        <f t="shared" si="5"/>
        <v>0</v>
      </c>
      <c r="V35" s="93"/>
      <c r="W35" s="93"/>
      <c r="X35" s="93"/>
      <c r="Y35" s="93"/>
      <c r="Z35" s="93"/>
      <c r="AA35" s="93"/>
      <c r="AB35" s="93"/>
      <c r="AC35" s="72">
        <f t="shared" si="7"/>
        <v>0</v>
      </c>
      <c r="AD35" s="72">
        <f t="shared" si="2"/>
        <v>0</v>
      </c>
      <c r="AE35" s="93"/>
      <c r="AF35" s="72">
        <f t="shared" si="8"/>
        <v>0</v>
      </c>
      <c r="AG35" s="93"/>
      <c r="AH35" s="93"/>
      <c r="AJ35" s="74">
        <f t="shared" si="3"/>
        <v>0</v>
      </c>
    </row>
    <row r="36" spans="5:36" s="94" customFormat="1" hidden="1" x14ac:dyDescent="0.25">
      <c r="E36" s="88" t="s">
        <v>55</v>
      </c>
      <c r="F36" s="89"/>
      <c r="G36" s="89"/>
      <c r="H36" s="89"/>
      <c r="I36" s="90"/>
      <c r="J36" s="99" t="s">
        <v>83</v>
      </c>
      <c r="K36" s="92" t="s">
        <v>84</v>
      </c>
      <c r="L36" s="93"/>
      <c r="M36" s="93"/>
      <c r="N36" s="93"/>
      <c r="O36" s="93"/>
      <c r="P36" s="93">
        <f t="shared" si="43"/>
        <v>0</v>
      </c>
      <c r="Q36" s="93"/>
      <c r="R36" s="93"/>
      <c r="S36" s="93"/>
      <c r="T36" s="93"/>
      <c r="U36" s="72">
        <f t="shared" si="5"/>
        <v>0</v>
      </c>
      <c r="V36" s="93"/>
      <c r="W36" s="93"/>
      <c r="X36" s="93"/>
      <c r="Y36" s="93"/>
      <c r="Z36" s="93"/>
      <c r="AA36" s="93"/>
      <c r="AB36" s="93"/>
      <c r="AC36" s="72">
        <f t="shared" si="7"/>
        <v>0</v>
      </c>
      <c r="AD36" s="72">
        <f t="shared" si="2"/>
        <v>0</v>
      </c>
      <c r="AE36" s="93"/>
      <c r="AF36" s="72">
        <f t="shared" si="8"/>
        <v>0</v>
      </c>
      <c r="AG36" s="93"/>
      <c r="AH36" s="93"/>
      <c r="AJ36" s="74">
        <f t="shared" si="3"/>
        <v>0</v>
      </c>
    </row>
    <row r="37" spans="5:36" s="35" customFormat="1" hidden="1" x14ac:dyDescent="0.25">
      <c r="E37" s="66" t="s">
        <v>85</v>
      </c>
      <c r="F37" s="66"/>
      <c r="G37" s="66"/>
      <c r="H37" s="66"/>
      <c r="I37" s="67"/>
      <c r="J37" s="78" t="s">
        <v>86</v>
      </c>
      <c r="K37" s="79" t="s">
        <v>87</v>
      </c>
      <c r="L37" s="70">
        <f t="shared" ref="L37:AB37" si="44">SUM(L38+L47)</f>
        <v>0</v>
      </c>
      <c r="M37" s="70">
        <f t="shared" si="44"/>
        <v>0</v>
      </c>
      <c r="N37" s="70">
        <f t="shared" si="44"/>
        <v>0</v>
      </c>
      <c r="O37" s="70">
        <f t="shared" si="44"/>
        <v>0</v>
      </c>
      <c r="P37" s="70">
        <f t="shared" si="44"/>
        <v>0</v>
      </c>
      <c r="Q37" s="70">
        <f t="shared" si="44"/>
        <v>0</v>
      </c>
      <c r="R37" s="70"/>
      <c r="S37" s="70">
        <f t="shared" si="44"/>
        <v>0</v>
      </c>
      <c r="T37" s="70">
        <f t="shared" si="44"/>
        <v>0</v>
      </c>
      <c r="U37" s="72">
        <f t="shared" si="5"/>
        <v>0</v>
      </c>
      <c r="V37" s="70">
        <f t="shared" si="44"/>
        <v>0</v>
      </c>
      <c r="W37" s="70"/>
      <c r="X37" s="70">
        <f t="shared" si="44"/>
        <v>0</v>
      </c>
      <c r="Y37" s="70">
        <f t="shared" si="44"/>
        <v>0</v>
      </c>
      <c r="Z37" s="70">
        <f t="shared" si="44"/>
        <v>0</v>
      </c>
      <c r="AA37" s="70">
        <f t="shared" si="44"/>
        <v>0</v>
      </c>
      <c r="AB37" s="70">
        <f t="shared" si="44"/>
        <v>0</v>
      </c>
      <c r="AC37" s="72">
        <f t="shared" si="7"/>
        <v>0</v>
      </c>
      <c r="AD37" s="72">
        <f t="shared" si="2"/>
        <v>0</v>
      </c>
      <c r="AE37" s="70">
        <f t="shared" ref="AE37" si="45">SUM(AE38+AE47)</f>
        <v>0</v>
      </c>
      <c r="AF37" s="72">
        <f t="shared" si="8"/>
        <v>0</v>
      </c>
      <c r="AG37" s="70">
        <f t="shared" ref="AG37:AH37" si="46">SUM(AG38+AG47)</f>
        <v>0</v>
      </c>
      <c r="AH37" s="70">
        <f t="shared" si="46"/>
        <v>0</v>
      </c>
      <c r="AJ37" s="74">
        <f t="shared" si="3"/>
        <v>0</v>
      </c>
    </row>
    <row r="38" spans="5:36" s="80" customFormat="1" hidden="1" x14ac:dyDescent="0.25">
      <c r="E38" s="82" t="s">
        <v>85</v>
      </c>
      <c r="F38" s="82"/>
      <c r="G38" s="82"/>
      <c r="H38" s="82"/>
      <c r="I38" s="83"/>
      <c r="J38" s="84" t="s">
        <v>88</v>
      </c>
      <c r="K38" s="85" t="s">
        <v>89</v>
      </c>
      <c r="L38" s="86">
        <f t="shared" ref="L38" si="47">SUM(L39:L46)</f>
        <v>0</v>
      </c>
      <c r="M38" s="86">
        <f t="shared" ref="M38:AB38" si="48">SUM(M39:M46)</f>
        <v>0</v>
      </c>
      <c r="N38" s="86">
        <f t="shared" si="48"/>
        <v>0</v>
      </c>
      <c r="O38" s="86">
        <f t="shared" si="48"/>
        <v>0</v>
      </c>
      <c r="P38" s="86">
        <f t="shared" si="48"/>
        <v>0</v>
      </c>
      <c r="Q38" s="86">
        <f t="shared" si="48"/>
        <v>0</v>
      </c>
      <c r="R38" s="86"/>
      <c r="S38" s="86">
        <f t="shared" si="48"/>
        <v>0</v>
      </c>
      <c r="T38" s="86">
        <f t="shared" si="48"/>
        <v>0</v>
      </c>
      <c r="U38" s="72">
        <f t="shared" si="5"/>
        <v>0</v>
      </c>
      <c r="V38" s="86">
        <f t="shared" si="48"/>
        <v>0</v>
      </c>
      <c r="W38" s="86"/>
      <c r="X38" s="86">
        <f t="shared" si="48"/>
        <v>0</v>
      </c>
      <c r="Y38" s="86">
        <f t="shared" si="48"/>
        <v>0</v>
      </c>
      <c r="Z38" s="86">
        <f t="shared" si="48"/>
        <v>0</v>
      </c>
      <c r="AA38" s="86">
        <f t="shared" si="48"/>
        <v>0</v>
      </c>
      <c r="AB38" s="86">
        <f t="shared" si="48"/>
        <v>0</v>
      </c>
      <c r="AC38" s="72">
        <f t="shared" si="7"/>
        <v>0</v>
      </c>
      <c r="AD38" s="72">
        <f t="shared" si="2"/>
        <v>0</v>
      </c>
      <c r="AE38" s="86">
        <f t="shared" ref="AE38" si="49">SUM(AE39:AE46)</f>
        <v>0</v>
      </c>
      <c r="AF38" s="72">
        <f t="shared" si="8"/>
        <v>0</v>
      </c>
      <c r="AG38" s="86">
        <f t="shared" ref="AG38:AH38" si="50">SUM(AG39:AG46)</f>
        <v>0</v>
      </c>
      <c r="AH38" s="86">
        <f t="shared" si="50"/>
        <v>0</v>
      </c>
      <c r="AJ38" s="74">
        <f t="shared" si="3"/>
        <v>0</v>
      </c>
    </row>
    <row r="39" spans="5:36" s="94" customFormat="1" hidden="1" x14ac:dyDescent="0.25">
      <c r="E39" s="88" t="s">
        <v>85</v>
      </c>
      <c r="F39" s="89"/>
      <c r="G39" s="89"/>
      <c r="H39" s="89"/>
      <c r="I39" s="90"/>
      <c r="J39" s="99" t="s">
        <v>90</v>
      </c>
      <c r="K39" s="92" t="s">
        <v>91</v>
      </c>
      <c r="L39" s="93"/>
      <c r="M39" s="93"/>
      <c r="N39" s="93"/>
      <c r="O39" s="93"/>
      <c r="P39" s="93">
        <f t="shared" ref="P39:P46" si="51">Q39-O39</f>
        <v>0</v>
      </c>
      <c r="Q39" s="93"/>
      <c r="R39" s="93"/>
      <c r="S39" s="93"/>
      <c r="T39" s="93"/>
      <c r="U39" s="72">
        <f t="shared" si="5"/>
        <v>0</v>
      </c>
      <c r="V39" s="93"/>
      <c r="W39" s="93"/>
      <c r="X39" s="93"/>
      <c r="Y39" s="93"/>
      <c r="Z39" s="93"/>
      <c r="AA39" s="93"/>
      <c r="AB39" s="93"/>
      <c r="AC39" s="72">
        <f t="shared" si="7"/>
        <v>0</v>
      </c>
      <c r="AD39" s="72">
        <f t="shared" si="2"/>
        <v>0</v>
      </c>
      <c r="AE39" s="93"/>
      <c r="AF39" s="72">
        <f t="shared" si="8"/>
        <v>0</v>
      </c>
      <c r="AG39" s="93"/>
      <c r="AH39" s="93"/>
      <c r="AJ39" s="74">
        <f t="shared" si="3"/>
        <v>0</v>
      </c>
    </row>
    <row r="40" spans="5:36" s="94" customFormat="1" hidden="1" x14ac:dyDescent="0.25">
      <c r="E40" s="88" t="s">
        <v>85</v>
      </c>
      <c r="F40" s="89"/>
      <c r="G40" s="89"/>
      <c r="H40" s="89"/>
      <c r="I40" s="90"/>
      <c r="J40" s="99" t="s">
        <v>90</v>
      </c>
      <c r="K40" s="92" t="s">
        <v>92</v>
      </c>
      <c r="L40" s="93"/>
      <c r="M40" s="93"/>
      <c r="N40" s="93"/>
      <c r="O40" s="93"/>
      <c r="P40" s="93">
        <f t="shared" si="51"/>
        <v>0</v>
      </c>
      <c r="Q40" s="93"/>
      <c r="R40" s="93"/>
      <c r="S40" s="93"/>
      <c r="T40" s="93"/>
      <c r="U40" s="72">
        <f t="shared" si="5"/>
        <v>0</v>
      </c>
      <c r="V40" s="93"/>
      <c r="W40" s="93"/>
      <c r="X40" s="93"/>
      <c r="Y40" s="93"/>
      <c r="Z40" s="93"/>
      <c r="AA40" s="93"/>
      <c r="AB40" s="93"/>
      <c r="AC40" s="72">
        <f t="shared" si="7"/>
        <v>0</v>
      </c>
      <c r="AD40" s="72">
        <f t="shared" si="2"/>
        <v>0</v>
      </c>
      <c r="AE40" s="93"/>
      <c r="AF40" s="72">
        <f t="shared" si="8"/>
        <v>0</v>
      </c>
      <c r="AG40" s="93"/>
      <c r="AH40" s="93"/>
      <c r="AJ40" s="74">
        <f t="shared" si="3"/>
        <v>0</v>
      </c>
    </row>
    <row r="41" spans="5:36" s="94" customFormat="1" hidden="1" x14ac:dyDescent="0.25">
      <c r="E41" s="88" t="s">
        <v>85</v>
      </c>
      <c r="F41" s="89"/>
      <c r="G41" s="89"/>
      <c r="H41" s="89"/>
      <c r="I41" s="90"/>
      <c r="J41" s="99" t="s">
        <v>90</v>
      </c>
      <c r="K41" s="92" t="s">
        <v>93</v>
      </c>
      <c r="L41" s="93"/>
      <c r="M41" s="93"/>
      <c r="N41" s="93"/>
      <c r="O41" s="93"/>
      <c r="P41" s="93">
        <f t="shared" si="51"/>
        <v>0</v>
      </c>
      <c r="Q41" s="93"/>
      <c r="R41" s="93"/>
      <c r="S41" s="93"/>
      <c r="T41" s="93"/>
      <c r="U41" s="72">
        <f t="shared" si="5"/>
        <v>0</v>
      </c>
      <c r="V41" s="93"/>
      <c r="W41" s="93"/>
      <c r="X41" s="93"/>
      <c r="Y41" s="93"/>
      <c r="Z41" s="93"/>
      <c r="AA41" s="93"/>
      <c r="AB41" s="93"/>
      <c r="AC41" s="72">
        <f t="shared" si="7"/>
        <v>0</v>
      </c>
      <c r="AD41" s="72">
        <f t="shared" si="2"/>
        <v>0</v>
      </c>
      <c r="AE41" s="93"/>
      <c r="AF41" s="72">
        <f t="shared" si="8"/>
        <v>0</v>
      </c>
      <c r="AG41" s="93"/>
      <c r="AH41" s="93"/>
      <c r="AJ41" s="74">
        <f t="shared" si="3"/>
        <v>0</v>
      </c>
    </row>
    <row r="42" spans="5:36" s="94" customFormat="1" hidden="1" x14ac:dyDescent="0.25">
      <c r="E42" s="88" t="s">
        <v>85</v>
      </c>
      <c r="F42" s="89"/>
      <c r="G42" s="89"/>
      <c r="H42" s="89"/>
      <c r="I42" s="90"/>
      <c r="J42" s="99" t="s">
        <v>90</v>
      </c>
      <c r="K42" s="92" t="s">
        <v>94</v>
      </c>
      <c r="L42" s="93"/>
      <c r="M42" s="93"/>
      <c r="N42" s="93"/>
      <c r="O42" s="93"/>
      <c r="P42" s="93">
        <f t="shared" si="51"/>
        <v>0</v>
      </c>
      <c r="Q42" s="93"/>
      <c r="R42" s="93"/>
      <c r="S42" s="93"/>
      <c r="T42" s="93"/>
      <c r="U42" s="72">
        <f t="shared" si="5"/>
        <v>0</v>
      </c>
      <c r="V42" s="93"/>
      <c r="W42" s="93"/>
      <c r="X42" s="93"/>
      <c r="Y42" s="93"/>
      <c r="Z42" s="93"/>
      <c r="AA42" s="93"/>
      <c r="AB42" s="93"/>
      <c r="AC42" s="72">
        <f t="shared" si="7"/>
        <v>0</v>
      </c>
      <c r="AD42" s="72">
        <f t="shared" si="2"/>
        <v>0</v>
      </c>
      <c r="AE42" s="93"/>
      <c r="AF42" s="72">
        <f t="shared" si="8"/>
        <v>0</v>
      </c>
      <c r="AG42" s="93"/>
      <c r="AH42" s="93"/>
      <c r="AJ42" s="74">
        <f t="shared" si="3"/>
        <v>0</v>
      </c>
    </row>
    <row r="43" spans="5:36" s="94" customFormat="1" ht="27" hidden="1" x14ac:dyDescent="0.25">
      <c r="E43" s="88" t="s">
        <v>85</v>
      </c>
      <c r="F43" s="89"/>
      <c r="G43" s="89"/>
      <c r="H43" s="89"/>
      <c r="I43" s="90"/>
      <c r="J43" s="99" t="s">
        <v>90</v>
      </c>
      <c r="K43" s="92" t="s">
        <v>95</v>
      </c>
      <c r="L43" s="93"/>
      <c r="M43" s="93"/>
      <c r="N43" s="93"/>
      <c r="O43" s="93"/>
      <c r="P43" s="93">
        <f t="shared" si="51"/>
        <v>0</v>
      </c>
      <c r="Q43" s="93"/>
      <c r="R43" s="93"/>
      <c r="S43" s="93"/>
      <c r="T43" s="93"/>
      <c r="U43" s="72">
        <f t="shared" si="5"/>
        <v>0</v>
      </c>
      <c r="V43" s="93"/>
      <c r="W43" s="93"/>
      <c r="X43" s="93"/>
      <c r="Y43" s="93"/>
      <c r="Z43" s="93"/>
      <c r="AA43" s="93"/>
      <c r="AB43" s="93"/>
      <c r="AC43" s="72">
        <f t="shared" si="7"/>
        <v>0</v>
      </c>
      <c r="AD43" s="72">
        <f t="shared" si="2"/>
        <v>0</v>
      </c>
      <c r="AE43" s="93"/>
      <c r="AF43" s="72">
        <f t="shared" si="8"/>
        <v>0</v>
      </c>
      <c r="AG43" s="93"/>
      <c r="AH43" s="93"/>
      <c r="AJ43" s="74">
        <f t="shared" si="3"/>
        <v>0</v>
      </c>
    </row>
    <row r="44" spans="5:36" s="87" customFormat="1" hidden="1" x14ac:dyDescent="0.25">
      <c r="E44" s="88" t="s">
        <v>85</v>
      </c>
      <c r="F44" s="89"/>
      <c r="G44" s="89"/>
      <c r="H44" s="89"/>
      <c r="I44" s="90"/>
      <c r="J44" s="99" t="s">
        <v>96</v>
      </c>
      <c r="K44" s="92" t="s">
        <v>97</v>
      </c>
      <c r="L44" s="93"/>
      <c r="M44" s="93"/>
      <c r="N44" s="93"/>
      <c r="O44" s="93"/>
      <c r="P44" s="93">
        <f t="shared" si="51"/>
        <v>0</v>
      </c>
      <c r="Q44" s="93"/>
      <c r="R44" s="93"/>
      <c r="S44" s="93"/>
      <c r="T44" s="93"/>
      <c r="U44" s="72">
        <f t="shared" si="5"/>
        <v>0</v>
      </c>
      <c r="V44" s="93"/>
      <c r="W44" s="93"/>
      <c r="X44" s="93"/>
      <c r="Y44" s="93"/>
      <c r="Z44" s="93"/>
      <c r="AA44" s="93"/>
      <c r="AB44" s="93"/>
      <c r="AC44" s="72">
        <f t="shared" si="7"/>
        <v>0</v>
      </c>
      <c r="AD44" s="72">
        <f t="shared" si="2"/>
        <v>0</v>
      </c>
      <c r="AE44" s="93"/>
      <c r="AF44" s="72">
        <f t="shared" si="8"/>
        <v>0</v>
      </c>
      <c r="AG44" s="93"/>
      <c r="AH44" s="93"/>
      <c r="AJ44" s="74">
        <f t="shared" si="3"/>
        <v>0</v>
      </c>
    </row>
    <row r="45" spans="5:36" s="87" customFormat="1" hidden="1" x14ac:dyDescent="0.25">
      <c r="E45" s="88" t="s">
        <v>85</v>
      </c>
      <c r="F45" s="89"/>
      <c r="G45" s="89"/>
      <c r="H45" s="89"/>
      <c r="I45" s="90"/>
      <c r="J45" s="99" t="s">
        <v>96</v>
      </c>
      <c r="K45" s="92" t="s">
        <v>98</v>
      </c>
      <c r="L45" s="93"/>
      <c r="M45" s="93"/>
      <c r="N45" s="93"/>
      <c r="O45" s="93"/>
      <c r="P45" s="93">
        <f t="shared" si="51"/>
        <v>0</v>
      </c>
      <c r="Q45" s="93"/>
      <c r="R45" s="93"/>
      <c r="S45" s="93"/>
      <c r="T45" s="93"/>
      <c r="U45" s="72">
        <f t="shared" si="5"/>
        <v>0</v>
      </c>
      <c r="V45" s="93"/>
      <c r="W45" s="93"/>
      <c r="X45" s="93"/>
      <c r="Y45" s="93"/>
      <c r="Z45" s="93"/>
      <c r="AA45" s="93"/>
      <c r="AB45" s="93"/>
      <c r="AC45" s="72">
        <f t="shared" si="7"/>
        <v>0</v>
      </c>
      <c r="AD45" s="72">
        <f t="shared" si="2"/>
        <v>0</v>
      </c>
      <c r="AE45" s="93"/>
      <c r="AF45" s="72">
        <f t="shared" si="8"/>
        <v>0</v>
      </c>
      <c r="AG45" s="93"/>
      <c r="AH45" s="93"/>
      <c r="AJ45" s="74">
        <f t="shared" si="3"/>
        <v>0</v>
      </c>
    </row>
    <row r="46" spans="5:36" s="87" customFormat="1" hidden="1" x14ac:dyDescent="0.25">
      <c r="E46" s="88" t="s">
        <v>85</v>
      </c>
      <c r="F46" s="89"/>
      <c r="G46" s="89"/>
      <c r="H46" s="89"/>
      <c r="I46" s="90"/>
      <c r="J46" s="99" t="s">
        <v>96</v>
      </c>
      <c r="K46" s="92" t="s">
        <v>98</v>
      </c>
      <c r="L46" s="93"/>
      <c r="M46" s="93"/>
      <c r="N46" s="93"/>
      <c r="O46" s="93"/>
      <c r="P46" s="93">
        <f t="shared" si="51"/>
        <v>0</v>
      </c>
      <c r="Q46" s="93"/>
      <c r="R46" s="93"/>
      <c r="S46" s="93"/>
      <c r="T46" s="93"/>
      <c r="U46" s="72">
        <f t="shared" si="5"/>
        <v>0</v>
      </c>
      <c r="V46" s="93"/>
      <c r="W46" s="93"/>
      <c r="X46" s="93"/>
      <c r="Y46" s="93"/>
      <c r="Z46" s="93"/>
      <c r="AA46" s="93"/>
      <c r="AB46" s="93"/>
      <c r="AC46" s="72">
        <f t="shared" si="7"/>
        <v>0</v>
      </c>
      <c r="AD46" s="72">
        <f t="shared" si="2"/>
        <v>0</v>
      </c>
      <c r="AE46" s="93"/>
      <c r="AF46" s="72">
        <f t="shared" si="8"/>
        <v>0</v>
      </c>
      <c r="AG46" s="93"/>
      <c r="AH46" s="93"/>
      <c r="AJ46" s="74">
        <f t="shared" si="3"/>
        <v>0</v>
      </c>
    </row>
    <row r="47" spans="5:36" s="80" customFormat="1" hidden="1" x14ac:dyDescent="0.25">
      <c r="E47" s="82" t="s">
        <v>85</v>
      </c>
      <c r="F47" s="82"/>
      <c r="G47" s="82"/>
      <c r="H47" s="82"/>
      <c r="I47" s="83"/>
      <c r="J47" s="84" t="s">
        <v>99</v>
      </c>
      <c r="K47" s="85" t="s">
        <v>100</v>
      </c>
      <c r="L47" s="86">
        <f t="shared" ref="L47" si="52">SUM(L48:L55)</f>
        <v>0</v>
      </c>
      <c r="M47" s="86">
        <f>SUM(M48:M55)</f>
        <v>0</v>
      </c>
      <c r="N47" s="86">
        <f>SUM(N48:N55)</f>
        <v>0</v>
      </c>
      <c r="O47" s="86">
        <f>SUM(O48:O55)</f>
        <v>0</v>
      </c>
      <c r="P47" s="86">
        <f t="shared" ref="P47:AB47" si="53">SUM(P48:P55)</f>
        <v>0</v>
      </c>
      <c r="Q47" s="86">
        <f>SUM(Q48:Q55)</f>
        <v>0</v>
      </c>
      <c r="R47" s="86"/>
      <c r="S47" s="86">
        <f t="shared" si="53"/>
        <v>0</v>
      </c>
      <c r="T47" s="86">
        <f t="shared" si="53"/>
        <v>0</v>
      </c>
      <c r="U47" s="72">
        <f t="shared" si="5"/>
        <v>0</v>
      </c>
      <c r="V47" s="86">
        <f t="shared" si="53"/>
        <v>0</v>
      </c>
      <c r="W47" s="86"/>
      <c r="X47" s="86">
        <f t="shared" si="53"/>
        <v>0</v>
      </c>
      <c r="Y47" s="86">
        <f t="shared" si="53"/>
        <v>0</v>
      </c>
      <c r="Z47" s="86">
        <f t="shared" si="53"/>
        <v>0</v>
      </c>
      <c r="AA47" s="86">
        <f t="shared" si="53"/>
        <v>0</v>
      </c>
      <c r="AB47" s="86">
        <f t="shared" si="53"/>
        <v>0</v>
      </c>
      <c r="AC47" s="72">
        <f t="shared" ref="AC47:AC110" si="54">SUM(V47:AB47)</f>
        <v>0</v>
      </c>
      <c r="AD47" s="72">
        <f t="shared" si="2"/>
        <v>0</v>
      </c>
      <c r="AE47" s="86">
        <f t="shared" ref="AE47" si="55">SUM(AE48:AE55)</f>
        <v>0</v>
      </c>
      <c r="AF47" s="72">
        <f t="shared" si="8"/>
        <v>0</v>
      </c>
      <c r="AG47" s="86">
        <f t="shared" ref="AG47:AH47" si="56">SUM(AG48:AG55)</f>
        <v>0</v>
      </c>
      <c r="AH47" s="86">
        <f t="shared" si="56"/>
        <v>0</v>
      </c>
      <c r="AJ47" s="74">
        <f t="shared" si="3"/>
        <v>0</v>
      </c>
    </row>
    <row r="48" spans="5:36" s="94" customFormat="1" hidden="1" x14ac:dyDescent="0.25">
      <c r="E48" s="88" t="s">
        <v>85</v>
      </c>
      <c r="F48" s="89"/>
      <c r="G48" s="89"/>
      <c r="H48" s="89"/>
      <c r="I48" s="90"/>
      <c r="J48" s="99" t="s">
        <v>101</v>
      </c>
      <c r="K48" s="92" t="s">
        <v>102</v>
      </c>
      <c r="L48" s="100"/>
      <c r="M48" s="93"/>
      <c r="N48" s="93"/>
      <c r="O48" s="93"/>
      <c r="P48" s="93">
        <f t="shared" ref="P48:P55" si="57">Q48-O48</f>
        <v>0</v>
      </c>
      <c r="Q48" s="93"/>
      <c r="R48" s="93"/>
      <c r="S48" s="100"/>
      <c r="T48" s="100"/>
      <c r="U48" s="72">
        <f t="shared" si="5"/>
        <v>0</v>
      </c>
      <c r="V48" s="100"/>
      <c r="W48" s="100"/>
      <c r="X48" s="100"/>
      <c r="Y48" s="100"/>
      <c r="Z48" s="93"/>
      <c r="AA48" s="100"/>
      <c r="AB48" s="100"/>
      <c r="AC48" s="72">
        <f t="shared" si="54"/>
        <v>0</v>
      </c>
      <c r="AD48" s="72">
        <f t="shared" si="2"/>
        <v>0</v>
      </c>
      <c r="AE48" s="100"/>
      <c r="AF48" s="72">
        <f t="shared" si="8"/>
        <v>0</v>
      </c>
      <c r="AG48" s="100"/>
      <c r="AH48" s="100"/>
      <c r="AJ48" s="74">
        <f t="shared" si="3"/>
        <v>0</v>
      </c>
    </row>
    <row r="49" spans="5:36" s="94" customFormat="1" hidden="1" x14ac:dyDescent="0.25">
      <c r="E49" s="88" t="s">
        <v>85</v>
      </c>
      <c r="F49" s="89"/>
      <c r="G49" s="89"/>
      <c r="H49" s="89"/>
      <c r="I49" s="90"/>
      <c r="J49" s="99" t="s">
        <v>101</v>
      </c>
      <c r="K49" s="92" t="s">
        <v>102</v>
      </c>
      <c r="L49" s="100"/>
      <c r="M49" s="93"/>
      <c r="N49" s="93"/>
      <c r="O49" s="93"/>
      <c r="P49" s="93">
        <f t="shared" si="57"/>
        <v>0</v>
      </c>
      <c r="Q49" s="93"/>
      <c r="R49" s="93"/>
      <c r="S49" s="100"/>
      <c r="T49" s="100"/>
      <c r="U49" s="72">
        <f t="shared" si="5"/>
        <v>0</v>
      </c>
      <c r="V49" s="100"/>
      <c r="W49" s="100"/>
      <c r="X49" s="100"/>
      <c r="Y49" s="100"/>
      <c r="Z49" s="93"/>
      <c r="AA49" s="100"/>
      <c r="AB49" s="100"/>
      <c r="AC49" s="72">
        <f t="shared" si="54"/>
        <v>0</v>
      </c>
      <c r="AD49" s="72">
        <f t="shared" si="2"/>
        <v>0</v>
      </c>
      <c r="AE49" s="100"/>
      <c r="AF49" s="72">
        <f t="shared" si="8"/>
        <v>0</v>
      </c>
      <c r="AG49" s="100"/>
      <c r="AH49" s="100"/>
      <c r="AJ49" s="74">
        <f t="shared" si="3"/>
        <v>0</v>
      </c>
    </row>
    <row r="50" spans="5:36" s="94" customFormat="1" hidden="1" x14ac:dyDescent="0.25">
      <c r="E50" s="88" t="s">
        <v>85</v>
      </c>
      <c r="F50" s="89"/>
      <c r="G50" s="89"/>
      <c r="H50" s="89"/>
      <c r="I50" s="90"/>
      <c r="J50" s="99" t="s">
        <v>101</v>
      </c>
      <c r="K50" s="92" t="s">
        <v>102</v>
      </c>
      <c r="L50" s="93"/>
      <c r="M50" s="93"/>
      <c r="N50" s="93"/>
      <c r="O50" s="93"/>
      <c r="P50" s="93">
        <f t="shared" si="57"/>
        <v>0</v>
      </c>
      <c r="Q50" s="93"/>
      <c r="R50" s="93"/>
      <c r="S50" s="93"/>
      <c r="T50" s="93"/>
      <c r="U50" s="72">
        <f t="shared" si="5"/>
        <v>0</v>
      </c>
      <c r="V50" s="93"/>
      <c r="W50" s="93"/>
      <c r="X50" s="93"/>
      <c r="Y50" s="93"/>
      <c r="Z50" s="93"/>
      <c r="AA50" s="93"/>
      <c r="AB50" s="93"/>
      <c r="AC50" s="72">
        <f t="shared" si="54"/>
        <v>0</v>
      </c>
      <c r="AD50" s="72">
        <f t="shared" si="2"/>
        <v>0</v>
      </c>
      <c r="AE50" s="93"/>
      <c r="AF50" s="72">
        <f t="shared" si="8"/>
        <v>0</v>
      </c>
      <c r="AG50" s="93"/>
      <c r="AH50" s="93"/>
      <c r="AJ50" s="74">
        <f t="shared" si="3"/>
        <v>0</v>
      </c>
    </row>
    <row r="51" spans="5:36" s="94" customFormat="1" hidden="1" x14ac:dyDescent="0.25">
      <c r="E51" s="88" t="s">
        <v>85</v>
      </c>
      <c r="F51" s="89"/>
      <c r="G51" s="89"/>
      <c r="H51" s="89"/>
      <c r="I51" s="90"/>
      <c r="J51" s="99" t="s">
        <v>101</v>
      </c>
      <c r="K51" s="92" t="s">
        <v>102</v>
      </c>
      <c r="L51" s="93"/>
      <c r="M51" s="93"/>
      <c r="N51" s="93"/>
      <c r="O51" s="93"/>
      <c r="P51" s="93">
        <f t="shared" si="57"/>
        <v>0</v>
      </c>
      <c r="Q51" s="93"/>
      <c r="R51" s="93"/>
      <c r="S51" s="93"/>
      <c r="T51" s="93"/>
      <c r="U51" s="72">
        <f t="shared" si="5"/>
        <v>0</v>
      </c>
      <c r="V51" s="93"/>
      <c r="W51" s="93"/>
      <c r="X51" s="93"/>
      <c r="Y51" s="93"/>
      <c r="Z51" s="93"/>
      <c r="AA51" s="93"/>
      <c r="AB51" s="93"/>
      <c r="AC51" s="72">
        <f t="shared" si="54"/>
        <v>0</v>
      </c>
      <c r="AD51" s="72">
        <f t="shared" si="2"/>
        <v>0</v>
      </c>
      <c r="AE51" s="93"/>
      <c r="AF51" s="72">
        <f t="shared" si="8"/>
        <v>0</v>
      </c>
      <c r="AG51" s="93"/>
      <c r="AH51" s="93"/>
      <c r="AJ51" s="74">
        <f t="shared" si="3"/>
        <v>0</v>
      </c>
    </row>
    <row r="52" spans="5:36" s="94" customFormat="1" hidden="1" x14ac:dyDescent="0.25">
      <c r="E52" s="88" t="s">
        <v>85</v>
      </c>
      <c r="F52" s="89"/>
      <c r="G52" s="89"/>
      <c r="H52" s="89"/>
      <c r="I52" s="90"/>
      <c r="J52" s="99" t="s">
        <v>101</v>
      </c>
      <c r="K52" s="92" t="s">
        <v>102</v>
      </c>
      <c r="L52" s="93"/>
      <c r="M52" s="93"/>
      <c r="N52" s="93"/>
      <c r="O52" s="93"/>
      <c r="P52" s="93">
        <f t="shared" si="57"/>
        <v>0</v>
      </c>
      <c r="Q52" s="93"/>
      <c r="R52" s="93"/>
      <c r="S52" s="93"/>
      <c r="T52" s="93"/>
      <c r="U52" s="72">
        <f t="shared" si="5"/>
        <v>0</v>
      </c>
      <c r="V52" s="93"/>
      <c r="W52" s="93"/>
      <c r="X52" s="93"/>
      <c r="Y52" s="93"/>
      <c r="Z52" s="93"/>
      <c r="AA52" s="93"/>
      <c r="AB52" s="93"/>
      <c r="AC52" s="72">
        <f t="shared" si="54"/>
        <v>0</v>
      </c>
      <c r="AD52" s="72">
        <f t="shared" si="2"/>
        <v>0</v>
      </c>
      <c r="AE52" s="93"/>
      <c r="AF52" s="72">
        <f t="shared" si="8"/>
        <v>0</v>
      </c>
      <c r="AG52" s="93"/>
      <c r="AH52" s="93"/>
      <c r="AJ52" s="74">
        <f t="shared" si="3"/>
        <v>0</v>
      </c>
    </row>
    <row r="53" spans="5:36" s="94" customFormat="1" hidden="1" x14ac:dyDescent="0.25">
      <c r="E53" s="88" t="s">
        <v>85</v>
      </c>
      <c r="F53" s="89"/>
      <c r="G53" s="89"/>
      <c r="H53" s="89"/>
      <c r="I53" s="90"/>
      <c r="J53" s="101">
        <v>63322</v>
      </c>
      <c r="K53" s="102" t="s">
        <v>103</v>
      </c>
      <c r="L53" s="93"/>
      <c r="M53" s="93"/>
      <c r="N53" s="93"/>
      <c r="O53" s="93"/>
      <c r="P53" s="93">
        <f t="shared" si="57"/>
        <v>0</v>
      </c>
      <c r="Q53" s="93"/>
      <c r="R53" s="93"/>
      <c r="S53" s="93"/>
      <c r="T53" s="93"/>
      <c r="U53" s="72">
        <f t="shared" si="5"/>
        <v>0</v>
      </c>
      <c r="V53" s="93"/>
      <c r="W53" s="93"/>
      <c r="X53" s="93"/>
      <c r="Y53" s="93"/>
      <c r="Z53" s="93"/>
      <c r="AA53" s="93"/>
      <c r="AB53" s="93"/>
      <c r="AC53" s="72">
        <f t="shared" si="54"/>
        <v>0</v>
      </c>
      <c r="AD53" s="72">
        <f t="shared" si="2"/>
        <v>0</v>
      </c>
      <c r="AE53" s="93"/>
      <c r="AF53" s="72">
        <f t="shared" si="8"/>
        <v>0</v>
      </c>
      <c r="AG53" s="93"/>
      <c r="AH53" s="93"/>
      <c r="AJ53" s="74">
        <f t="shared" si="3"/>
        <v>0</v>
      </c>
    </row>
    <row r="54" spans="5:36" s="94" customFormat="1" hidden="1" x14ac:dyDescent="0.25">
      <c r="E54" s="88" t="s">
        <v>85</v>
      </c>
      <c r="F54" s="89"/>
      <c r="G54" s="89"/>
      <c r="H54" s="89"/>
      <c r="I54" s="90"/>
      <c r="J54" s="101" t="s">
        <v>104</v>
      </c>
      <c r="K54" s="102" t="s">
        <v>105</v>
      </c>
      <c r="L54" s="93"/>
      <c r="M54" s="93"/>
      <c r="N54" s="93"/>
      <c r="O54" s="93"/>
      <c r="P54" s="93">
        <f t="shared" si="57"/>
        <v>0</v>
      </c>
      <c r="Q54" s="93"/>
      <c r="R54" s="93"/>
      <c r="S54" s="93"/>
      <c r="T54" s="93"/>
      <c r="U54" s="72">
        <f t="shared" si="5"/>
        <v>0</v>
      </c>
      <c r="V54" s="93"/>
      <c r="W54" s="93"/>
      <c r="X54" s="93"/>
      <c r="Y54" s="93"/>
      <c r="Z54" s="93"/>
      <c r="AA54" s="93"/>
      <c r="AB54" s="93"/>
      <c r="AC54" s="72">
        <f t="shared" si="54"/>
        <v>0</v>
      </c>
      <c r="AD54" s="72">
        <f t="shared" si="2"/>
        <v>0</v>
      </c>
      <c r="AE54" s="93"/>
      <c r="AF54" s="72">
        <f t="shared" si="8"/>
        <v>0</v>
      </c>
      <c r="AG54" s="93"/>
      <c r="AH54" s="93"/>
      <c r="AJ54" s="74">
        <f t="shared" si="3"/>
        <v>0</v>
      </c>
    </row>
    <row r="55" spans="5:36" s="94" customFormat="1" hidden="1" x14ac:dyDescent="0.25">
      <c r="E55" s="88" t="s">
        <v>85</v>
      </c>
      <c r="F55" s="89"/>
      <c r="G55" s="89"/>
      <c r="H55" s="89"/>
      <c r="I55" s="90"/>
      <c r="J55" s="101" t="s">
        <v>106</v>
      </c>
      <c r="K55" s="102" t="s">
        <v>105</v>
      </c>
      <c r="L55" s="93"/>
      <c r="M55" s="93"/>
      <c r="N55" s="93"/>
      <c r="O55" s="93"/>
      <c r="P55" s="93">
        <f t="shared" si="57"/>
        <v>0</v>
      </c>
      <c r="Q55" s="93"/>
      <c r="R55" s="93"/>
      <c r="S55" s="93"/>
      <c r="T55" s="93"/>
      <c r="U55" s="72">
        <f t="shared" si="5"/>
        <v>0</v>
      </c>
      <c r="V55" s="93"/>
      <c r="W55" s="93"/>
      <c r="X55" s="93"/>
      <c r="Y55" s="93"/>
      <c r="Z55" s="93"/>
      <c r="AA55" s="93"/>
      <c r="AB55" s="93"/>
      <c r="AC55" s="72">
        <f t="shared" si="54"/>
        <v>0</v>
      </c>
      <c r="AD55" s="72">
        <f t="shared" si="2"/>
        <v>0</v>
      </c>
      <c r="AE55" s="93"/>
      <c r="AF55" s="72">
        <f t="shared" si="8"/>
        <v>0</v>
      </c>
      <c r="AG55" s="93"/>
      <c r="AH55" s="93"/>
      <c r="AJ55" s="74">
        <f t="shared" si="3"/>
        <v>0</v>
      </c>
    </row>
    <row r="56" spans="5:36" s="35" customFormat="1" hidden="1" x14ac:dyDescent="0.25">
      <c r="E56" s="65" t="s">
        <v>107</v>
      </c>
      <c r="F56" s="66"/>
      <c r="G56" s="66"/>
      <c r="H56" s="66" t="s">
        <v>85</v>
      </c>
      <c r="I56" s="67"/>
      <c r="J56" s="78" t="s">
        <v>108</v>
      </c>
      <c r="K56" s="79" t="s">
        <v>109</v>
      </c>
      <c r="L56" s="70">
        <f t="shared" ref="L56" si="58">SUM(L57+L60)</f>
        <v>0</v>
      </c>
      <c r="M56" s="70">
        <f>SUM(M57+M60)</f>
        <v>0</v>
      </c>
      <c r="N56" s="70">
        <f>SUM(N57+N60)</f>
        <v>0</v>
      </c>
      <c r="O56" s="70">
        <f t="shared" ref="O56:AB56" si="59">SUM(O57+O60)</f>
        <v>0</v>
      </c>
      <c r="P56" s="70">
        <f t="shared" si="59"/>
        <v>0</v>
      </c>
      <c r="Q56" s="70">
        <f t="shared" si="59"/>
        <v>0</v>
      </c>
      <c r="R56" s="70"/>
      <c r="S56" s="70">
        <f t="shared" si="59"/>
        <v>0</v>
      </c>
      <c r="T56" s="70">
        <f t="shared" si="59"/>
        <v>0</v>
      </c>
      <c r="U56" s="72">
        <f t="shared" si="5"/>
        <v>0</v>
      </c>
      <c r="V56" s="70">
        <f t="shared" si="59"/>
        <v>0</v>
      </c>
      <c r="W56" s="70"/>
      <c r="X56" s="70">
        <f t="shared" si="59"/>
        <v>0</v>
      </c>
      <c r="Y56" s="70">
        <f t="shared" si="59"/>
        <v>0</v>
      </c>
      <c r="Z56" s="70">
        <f t="shared" si="59"/>
        <v>0</v>
      </c>
      <c r="AA56" s="70">
        <f t="shared" si="59"/>
        <v>0</v>
      </c>
      <c r="AB56" s="70">
        <f t="shared" si="59"/>
        <v>0</v>
      </c>
      <c r="AC56" s="72">
        <f t="shared" si="54"/>
        <v>0</v>
      </c>
      <c r="AD56" s="72">
        <f t="shared" si="2"/>
        <v>0</v>
      </c>
      <c r="AE56" s="70">
        <f t="shared" ref="AE56" si="60">SUM(AE57+AE60)</f>
        <v>0</v>
      </c>
      <c r="AF56" s="72">
        <f t="shared" si="8"/>
        <v>0</v>
      </c>
      <c r="AG56" s="70">
        <f t="shared" ref="AG56:AH56" si="61">SUM(AG57+AG60)</f>
        <v>0</v>
      </c>
      <c r="AH56" s="70">
        <f t="shared" si="61"/>
        <v>0</v>
      </c>
      <c r="AJ56" s="74">
        <f t="shared" si="3"/>
        <v>0</v>
      </c>
    </row>
    <row r="57" spans="5:36" s="80" customFormat="1" hidden="1" x14ac:dyDescent="0.25">
      <c r="E57" s="81" t="s">
        <v>107</v>
      </c>
      <c r="F57" s="82"/>
      <c r="G57" s="82"/>
      <c r="H57" s="82" t="s">
        <v>85</v>
      </c>
      <c r="I57" s="83"/>
      <c r="J57" s="84" t="s">
        <v>110</v>
      </c>
      <c r="K57" s="85" t="s">
        <v>111</v>
      </c>
      <c r="L57" s="86">
        <f t="shared" ref="L57" si="62">SUM(L58:L59)</f>
        <v>0</v>
      </c>
      <c r="M57" s="86">
        <f>SUM(M58:M59)</f>
        <v>0</v>
      </c>
      <c r="N57" s="86">
        <f>SUM(N58:N59)</f>
        <v>0</v>
      </c>
      <c r="O57" s="86">
        <f t="shared" ref="O57:AB57" si="63">SUM(O58:O59)</f>
        <v>0</v>
      </c>
      <c r="P57" s="86">
        <f t="shared" si="63"/>
        <v>0</v>
      </c>
      <c r="Q57" s="86">
        <f t="shared" si="63"/>
        <v>0</v>
      </c>
      <c r="R57" s="86"/>
      <c r="S57" s="86">
        <f t="shared" si="63"/>
        <v>0</v>
      </c>
      <c r="T57" s="86">
        <f t="shared" si="63"/>
        <v>0</v>
      </c>
      <c r="U57" s="72">
        <f t="shared" si="5"/>
        <v>0</v>
      </c>
      <c r="V57" s="86">
        <f t="shared" si="63"/>
        <v>0</v>
      </c>
      <c r="W57" s="86"/>
      <c r="X57" s="86">
        <f t="shared" si="63"/>
        <v>0</v>
      </c>
      <c r="Y57" s="86">
        <f t="shared" si="63"/>
        <v>0</v>
      </c>
      <c r="Z57" s="86">
        <f t="shared" si="63"/>
        <v>0</v>
      </c>
      <c r="AA57" s="86">
        <f t="shared" si="63"/>
        <v>0</v>
      </c>
      <c r="AB57" s="86">
        <f t="shared" si="63"/>
        <v>0</v>
      </c>
      <c r="AC57" s="72">
        <f t="shared" si="54"/>
        <v>0</v>
      </c>
      <c r="AD57" s="72">
        <f t="shared" si="2"/>
        <v>0</v>
      </c>
      <c r="AE57" s="86">
        <f t="shared" ref="AE57" si="64">SUM(AE58:AE59)</f>
        <v>0</v>
      </c>
      <c r="AF57" s="72">
        <f t="shared" si="8"/>
        <v>0</v>
      </c>
      <c r="AG57" s="86">
        <f t="shared" ref="AG57:AH57" si="65">SUM(AG58:AG59)</f>
        <v>0</v>
      </c>
      <c r="AH57" s="86">
        <f t="shared" si="65"/>
        <v>0</v>
      </c>
      <c r="AJ57" s="74">
        <f t="shared" si="3"/>
        <v>0</v>
      </c>
    </row>
    <row r="58" spans="5:36" s="94" customFormat="1" hidden="1" x14ac:dyDescent="0.25">
      <c r="E58" s="88" t="s">
        <v>107</v>
      </c>
      <c r="F58" s="89"/>
      <c r="G58" s="89"/>
      <c r="H58" s="89" t="s">
        <v>85</v>
      </c>
      <c r="I58" s="90"/>
      <c r="J58" s="103" t="s">
        <v>112</v>
      </c>
      <c r="K58" s="92" t="s">
        <v>113</v>
      </c>
      <c r="L58" s="100"/>
      <c r="M58" s="93"/>
      <c r="N58" s="93"/>
      <c r="O58" s="93"/>
      <c r="P58" s="93">
        <f t="shared" ref="P58:P59" si="66">Q58-O58</f>
        <v>0</v>
      </c>
      <c r="Q58" s="93"/>
      <c r="R58" s="93"/>
      <c r="S58" s="100"/>
      <c r="T58" s="100"/>
      <c r="U58" s="72">
        <f t="shared" si="5"/>
        <v>0</v>
      </c>
      <c r="V58" s="100"/>
      <c r="W58" s="100"/>
      <c r="X58" s="100"/>
      <c r="Y58" s="100"/>
      <c r="Z58" s="100"/>
      <c r="AA58" s="100"/>
      <c r="AB58" s="100"/>
      <c r="AC58" s="72">
        <f t="shared" si="54"/>
        <v>0</v>
      </c>
      <c r="AD58" s="72">
        <f t="shared" si="2"/>
        <v>0</v>
      </c>
      <c r="AE58" s="100"/>
      <c r="AF58" s="72">
        <f t="shared" si="8"/>
        <v>0</v>
      </c>
      <c r="AG58" s="100">
        <v>0</v>
      </c>
      <c r="AH58" s="100">
        <v>0</v>
      </c>
      <c r="AJ58" s="74">
        <f t="shared" si="3"/>
        <v>0</v>
      </c>
    </row>
    <row r="59" spans="5:36" s="94" customFormat="1" ht="27" hidden="1" x14ac:dyDescent="0.25">
      <c r="E59" s="88" t="s">
        <v>107</v>
      </c>
      <c r="F59" s="89"/>
      <c r="G59" s="89"/>
      <c r="H59" s="89" t="s">
        <v>85</v>
      </c>
      <c r="I59" s="90"/>
      <c r="J59" s="103" t="s">
        <v>114</v>
      </c>
      <c r="K59" s="92" t="s">
        <v>115</v>
      </c>
      <c r="L59" s="93"/>
      <c r="M59" s="93"/>
      <c r="N59" s="93"/>
      <c r="O59" s="93"/>
      <c r="P59" s="93">
        <f t="shared" si="66"/>
        <v>0</v>
      </c>
      <c r="Q59" s="93"/>
      <c r="R59" s="93"/>
      <c r="S59" s="93"/>
      <c r="T59" s="93"/>
      <c r="U59" s="72">
        <f t="shared" si="5"/>
        <v>0</v>
      </c>
      <c r="V59" s="93"/>
      <c r="W59" s="93"/>
      <c r="X59" s="93"/>
      <c r="Y59" s="93"/>
      <c r="Z59" s="93"/>
      <c r="AA59" s="93"/>
      <c r="AB59" s="93"/>
      <c r="AC59" s="72">
        <f t="shared" si="54"/>
        <v>0</v>
      </c>
      <c r="AD59" s="72">
        <f t="shared" si="2"/>
        <v>0</v>
      </c>
      <c r="AE59" s="93"/>
      <c r="AF59" s="72">
        <f t="shared" si="8"/>
        <v>0</v>
      </c>
      <c r="AG59" s="93"/>
      <c r="AH59" s="93"/>
      <c r="AJ59" s="74">
        <f t="shared" si="3"/>
        <v>0</v>
      </c>
    </row>
    <row r="60" spans="5:36" s="80" customFormat="1" ht="18.75" hidden="1" customHeight="1" x14ac:dyDescent="0.25">
      <c r="E60" s="81" t="s">
        <v>107</v>
      </c>
      <c r="F60" s="82"/>
      <c r="G60" s="82"/>
      <c r="H60" s="82" t="s">
        <v>85</v>
      </c>
      <c r="I60" s="83"/>
      <c r="J60" s="84" t="s">
        <v>116</v>
      </c>
      <c r="K60" s="85" t="s">
        <v>117</v>
      </c>
      <c r="L60" s="86">
        <f t="shared" ref="L60:AH60" si="67">SUM(L61:L65)</f>
        <v>0</v>
      </c>
      <c r="M60" s="86">
        <f t="shared" si="67"/>
        <v>0</v>
      </c>
      <c r="N60" s="86">
        <f t="shared" si="67"/>
        <v>0</v>
      </c>
      <c r="O60" s="86">
        <f t="shared" si="67"/>
        <v>0</v>
      </c>
      <c r="P60" s="86">
        <f t="shared" si="67"/>
        <v>0</v>
      </c>
      <c r="Q60" s="86">
        <f t="shared" si="67"/>
        <v>0</v>
      </c>
      <c r="R60" s="86"/>
      <c r="S60" s="86">
        <f t="shared" si="67"/>
        <v>0</v>
      </c>
      <c r="T60" s="86">
        <f t="shared" si="67"/>
        <v>0</v>
      </c>
      <c r="U60" s="72">
        <f t="shared" si="5"/>
        <v>0</v>
      </c>
      <c r="V60" s="86">
        <f t="shared" si="67"/>
        <v>0</v>
      </c>
      <c r="W60" s="86"/>
      <c r="X60" s="86">
        <f t="shared" si="67"/>
        <v>0</v>
      </c>
      <c r="Y60" s="86">
        <f t="shared" si="67"/>
        <v>0</v>
      </c>
      <c r="Z60" s="86">
        <f t="shared" si="67"/>
        <v>0</v>
      </c>
      <c r="AA60" s="86">
        <f t="shared" si="67"/>
        <v>0</v>
      </c>
      <c r="AB60" s="86">
        <f t="shared" si="67"/>
        <v>0</v>
      </c>
      <c r="AC60" s="72">
        <f t="shared" si="54"/>
        <v>0</v>
      </c>
      <c r="AD60" s="72">
        <f t="shared" si="2"/>
        <v>0</v>
      </c>
      <c r="AE60" s="86">
        <f t="shared" ref="AE60" si="68">SUM(AE61:AE65)</f>
        <v>0</v>
      </c>
      <c r="AF60" s="72">
        <f t="shared" si="8"/>
        <v>0</v>
      </c>
      <c r="AG60" s="86">
        <f t="shared" si="67"/>
        <v>0</v>
      </c>
      <c r="AH60" s="86">
        <f t="shared" si="67"/>
        <v>0</v>
      </c>
      <c r="AJ60" s="74">
        <f t="shared" si="3"/>
        <v>0</v>
      </c>
    </row>
    <row r="61" spans="5:36" s="94" customFormat="1" ht="27" hidden="1" x14ac:dyDescent="0.25">
      <c r="E61" s="88" t="s">
        <v>107</v>
      </c>
      <c r="F61" s="89"/>
      <c r="G61" s="89"/>
      <c r="H61" s="89" t="s">
        <v>85</v>
      </c>
      <c r="I61" s="90"/>
      <c r="J61" s="91" t="s">
        <v>118</v>
      </c>
      <c r="K61" s="92" t="s">
        <v>119</v>
      </c>
      <c r="L61" s="93"/>
      <c r="M61" s="93"/>
      <c r="N61" s="93"/>
      <c r="O61" s="93"/>
      <c r="P61" s="93">
        <f t="shared" ref="P61:P65" si="69">Q61-O61</f>
        <v>0</v>
      </c>
      <c r="Q61" s="93"/>
      <c r="R61" s="93"/>
      <c r="S61" s="93"/>
      <c r="T61" s="93"/>
      <c r="U61" s="72">
        <f t="shared" si="5"/>
        <v>0</v>
      </c>
      <c r="V61" s="93"/>
      <c r="W61" s="93"/>
      <c r="X61" s="93"/>
      <c r="Y61" s="93"/>
      <c r="Z61" s="93"/>
      <c r="AA61" s="93"/>
      <c r="AB61" s="93"/>
      <c r="AC61" s="72">
        <f t="shared" si="54"/>
        <v>0</v>
      </c>
      <c r="AD61" s="72">
        <f t="shared" si="2"/>
        <v>0</v>
      </c>
      <c r="AE61" s="93"/>
      <c r="AF61" s="72">
        <f t="shared" si="8"/>
        <v>0</v>
      </c>
      <c r="AG61" s="93"/>
      <c r="AH61" s="93"/>
      <c r="AJ61" s="74">
        <f t="shared" si="3"/>
        <v>0</v>
      </c>
    </row>
    <row r="62" spans="5:36" s="94" customFormat="1" ht="27" hidden="1" x14ac:dyDescent="0.25">
      <c r="E62" s="88" t="s">
        <v>107</v>
      </c>
      <c r="F62" s="89"/>
      <c r="G62" s="89"/>
      <c r="H62" s="89" t="s">
        <v>85</v>
      </c>
      <c r="I62" s="90"/>
      <c r="J62" s="91" t="s">
        <v>118</v>
      </c>
      <c r="K62" s="92" t="s">
        <v>119</v>
      </c>
      <c r="L62" s="93"/>
      <c r="M62" s="93"/>
      <c r="N62" s="93"/>
      <c r="O62" s="93"/>
      <c r="P62" s="93">
        <f t="shared" si="69"/>
        <v>0</v>
      </c>
      <c r="Q62" s="93"/>
      <c r="R62" s="93"/>
      <c r="S62" s="93"/>
      <c r="T62" s="93"/>
      <c r="U62" s="72">
        <f t="shared" si="5"/>
        <v>0</v>
      </c>
      <c r="V62" s="93"/>
      <c r="W62" s="93"/>
      <c r="X62" s="93"/>
      <c r="Y62" s="93"/>
      <c r="Z62" s="93"/>
      <c r="AA62" s="93"/>
      <c r="AB62" s="93"/>
      <c r="AC62" s="72">
        <f t="shared" si="54"/>
        <v>0</v>
      </c>
      <c r="AD62" s="72">
        <f t="shared" si="2"/>
        <v>0</v>
      </c>
      <c r="AE62" s="93"/>
      <c r="AF62" s="72">
        <f t="shared" si="8"/>
        <v>0</v>
      </c>
      <c r="AG62" s="93"/>
      <c r="AH62" s="93"/>
      <c r="AJ62" s="74">
        <f t="shared" si="3"/>
        <v>0</v>
      </c>
    </row>
    <row r="63" spans="5:36" s="94" customFormat="1" ht="27" hidden="1" x14ac:dyDescent="0.25">
      <c r="E63" s="88" t="s">
        <v>107</v>
      </c>
      <c r="F63" s="89"/>
      <c r="G63" s="89"/>
      <c r="H63" s="89" t="s">
        <v>85</v>
      </c>
      <c r="I63" s="90"/>
      <c r="J63" s="91" t="s">
        <v>118</v>
      </c>
      <c r="K63" s="92" t="s">
        <v>119</v>
      </c>
      <c r="L63" s="93"/>
      <c r="M63" s="93"/>
      <c r="N63" s="93"/>
      <c r="O63" s="93"/>
      <c r="P63" s="93">
        <f t="shared" si="69"/>
        <v>0</v>
      </c>
      <c r="Q63" s="93"/>
      <c r="R63" s="93"/>
      <c r="S63" s="93"/>
      <c r="T63" s="93"/>
      <c r="U63" s="72">
        <f t="shared" si="5"/>
        <v>0</v>
      </c>
      <c r="V63" s="93"/>
      <c r="W63" s="93"/>
      <c r="X63" s="93"/>
      <c r="Y63" s="93"/>
      <c r="Z63" s="93"/>
      <c r="AA63" s="93"/>
      <c r="AB63" s="93"/>
      <c r="AC63" s="72">
        <f t="shared" si="54"/>
        <v>0</v>
      </c>
      <c r="AD63" s="72">
        <f t="shared" si="2"/>
        <v>0</v>
      </c>
      <c r="AE63" s="93"/>
      <c r="AF63" s="72">
        <f t="shared" si="8"/>
        <v>0</v>
      </c>
      <c r="AG63" s="93"/>
      <c r="AH63" s="93"/>
      <c r="AJ63" s="74">
        <f t="shared" si="3"/>
        <v>0</v>
      </c>
    </row>
    <row r="64" spans="5:36" s="94" customFormat="1" ht="27" hidden="1" x14ac:dyDescent="0.25">
      <c r="E64" s="88" t="s">
        <v>107</v>
      </c>
      <c r="F64" s="89"/>
      <c r="G64" s="89"/>
      <c r="H64" s="89" t="s">
        <v>85</v>
      </c>
      <c r="I64" s="90"/>
      <c r="J64" s="99" t="s">
        <v>120</v>
      </c>
      <c r="K64" s="92" t="s">
        <v>121</v>
      </c>
      <c r="L64" s="93"/>
      <c r="M64" s="93"/>
      <c r="N64" s="93"/>
      <c r="O64" s="93"/>
      <c r="P64" s="93">
        <f t="shared" si="69"/>
        <v>0</v>
      </c>
      <c r="Q64" s="93"/>
      <c r="R64" s="93"/>
      <c r="S64" s="93"/>
      <c r="T64" s="93"/>
      <c r="U64" s="72">
        <f t="shared" si="5"/>
        <v>0</v>
      </c>
      <c r="V64" s="93"/>
      <c r="W64" s="93"/>
      <c r="X64" s="93"/>
      <c r="Y64" s="93"/>
      <c r="Z64" s="93"/>
      <c r="AA64" s="93"/>
      <c r="AB64" s="93"/>
      <c r="AC64" s="72">
        <f t="shared" si="54"/>
        <v>0</v>
      </c>
      <c r="AD64" s="72">
        <f t="shared" si="2"/>
        <v>0</v>
      </c>
      <c r="AE64" s="93"/>
      <c r="AF64" s="72">
        <f t="shared" si="8"/>
        <v>0</v>
      </c>
      <c r="AG64" s="93"/>
      <c r="AH64" s="93"/>
      <c r="AJ64" s="74">
        <f t="shared" si="3"/>
        <v>0</v>
      </c>
    </row>
    <row r="65" spans="4:36" s="94" customFormat="1" ht="27" hidden="1" x14ac:dyDescent="0.25">
      <c r="E65" s="88" t="s">
        <v>107</v>
      </c>
      <c r="F65" s="89"/>
      <c r="G65" s="89"/>
      <c r="H65" s="89" t="s">
        <v>85</v>
      </c>
      <c r="I65" s="90"/>
      <c r="J65" s="99" t="s">
        <v>120</v>
      </c>
      <c r="K65" s="92" t="s">
        <v>121</v>
      </c>
      <c r="L65" s="93"/>
      <c r="M65" s="93"/>
      <c r="N65" s="93"/>
      <c r="O65" s="93"/>
      <c r="P65" s="93">
        <f t="shared" si="69"/>
        <v>0</v>
      </c>
      <c r="Q65" s="93"/>
      <c r="R65" s="93"/>
      <c r="S65" s="93"/>
      <c r="T65" s="93"/>
      <c r="U65" s="72">
        <f t="shared" si="5"/>
        <v>0</v>
      </c>
      <c r="V65" s="93"/>
      <c r="W65" s="93"/>
      <c r="X65" s="93"/>
      <c r="Y65" s="93"/>
      <c r="Z65" s="93"/>
      <c r="AA65" s="93"/>
      <c r="AB65" s="93"/>
      <c r="AC65" s="72">
        <f t="shared" si="54"/>
        <v>0</v>
      </c>
      <c r="AD65" s="72">
        <f t="shared" si="2"/>
        <v>0</v>
      </c>
      <c r="AE65" s="93"/>
      <c r="AF65" s="72">
        <f t="shared" si="8"/>
        <v>0</v>
      </c>
      <c r="AG65" s="93"/>
      <c r="AH65" s="93"/>
      <c r="AJ65" s="74">
        <f t="shared" si="3"/>
        <v>0</v>
      </c>
    </row>
    <row r="66" spans="4:36" s="35" customFormat="1" ht="18" hidden="1" customHeight="1" x14ac:dyDescent="0.25">
      <c r="D66" s="95" t="s">
        <v>122</v>
      </c>
      <c r="E66" s="65" t="s">
        <v>123</v>
      </c>
      <c r="F66" s="66"/>
      <c r="G66" s="66"/>
      <c r="H66" s="66"/>
      <c r="I66" s="67"/>
      <c r="J66" s="78" t="s">
        <v>124</v>
      </c>
      <c r="K66" s="79" t="s">
        <v>125</v>
      </c>
      <c r="L66" s="70">
        <f>SUM(L67+L70)</f>
        <v>0</v>
      </c>
      <c r="M66" s="70">
        <f t="shared" ref="M66:AB66" si="70">SUM(M67+M70)</f>
        <v>0</v>
      </c>
      <c r="N66" s="70">
        <f t="shared" si="70"/>
        <v>0</v>
      </c>
      <c r="O66" s="70">
        <f t="shared" si="70"/>
        <v>0</v>
      </c>
      <c r="P66" s="70">
        <f t="shared" si="70"/>
        <v>0</v>
      </c>
      <c r="Q66" s="70">
        <f t="shared" si="70"/>
        <v>0</v>
      </c>
      <c r="R66" s="70"/>
      <c r="S66" s="70">
        <f t="shared" si="70"/>
        <v>0</v>
      </c>
      <c r="T66" s="70">
        <f t="shared" si="70"/>
        <v>0</v>
      </c>
      <c r="U66" s="72">
        <f t="shared" si="5"/>
        <v>0</v>
      </c>
      <c r="V66" s="70">
        <f t="shared" si="70"/>
        <v>0</v>
      </c>
      <c r="W66" s="70"/>
      <c r="X66" s="70">
        <f t="shared" si="70"/>
        <v>0</v>
      </c>
      <c r="Y66" s="70">
        <f t="shared" si="70"/>
        <v>0</v>
      </c>
      <c r="Z66" s="70">
        <f t="shared" si="70"/>
        <v>0</v>
      </c>
      <c r="AA66" s="70">
        <f t="shared" si="70"/>
        <v>0</v>
      </c>
      <c r="AB66" s="70">
        <f t="shared" si="70"/>
        <v>0</v>
      </c>
      <c r="AC66" s="72">
        <f t="shared" si="54"/>
        <v>0</v>
      </c>
      <c r="AD66" s="72">
        <f t="shared" si="2"/>
        <v>0</v>
      </c>
      <c r="AE66" s="70">
        <f t="shared" ref="AE66" si="71">SUM(AE67+AE70)</f>
        <v>0</v>
      </c>
      <c r="AF66" s="72">
        <f t="shared" si="8"/>
        <v>0</v>
      </c>
      <c r="AG66" s="70">
        <f t="shared" ref="AG66:AH66" si="72">SUM(AG67+AG70)</f>
        <v>0</v>
      </c>
      <c r="AH66" s="70">
        <f t="shared" si="72"/>
        <v>0</v>
      </c>
      <c r="AJ66" s="74">
        <f t="shared" si="3"/>
        <v>0</v>
      </c>
    </row>
    <row r="67" spans="4:36" s="80" customFormat="1" ht="17.25" hidden="1" customHeight="1" x14ac:dyDescent="0.25">
      <c r="D67" s="96" t="s">
        <v>126</v>
      </c>
      <c r="E67" s="81" t="s">
        <v>123</v>
      </c>
      <c r="F67" s="82"/>
      <c r="G67" s="82"/>
      <c r="H67" s="82"/>
      <c r="I67" s="83"/>
      <c r="J67" s="84" t="s">
        <v>127</v>
      </c>
      <c r="K67" s="85" t="s">
        <v>128</v>
      </c>
      <c r="L67" s="86">
        <f>SUM(L68:L69)</f>
        <v>0</v>
      </c>
      <c r="M67" s="86">
        <f t="shared" ref="M67:AB67" si="73">SUM(M68:M69)</f>
        <v>0</v>
      </c>
      <c r="N67" s="86">
        <f t="shared" si="73"/>
        <v>0</v>
      </c>
      <c r="O67" s="86">
        <f t="shared" si="73"/>
        <v>0</v>
      </c>
      <c r="P67" s="86">
        <f t="shared" si="73"/>
        <v>0</v>
      </c>
      <c r="Q67" s="86">
        <f t="shared" si="73"/>
        <v>0</v>
      </c>
      <c r="R67" s="86"/>
      <c r="S67" s="86">
        <f t="shared" si="73"/>
        <v>0</v>
      </c>
      <c r="T67" s="86">
        <f t="shared" si="73"/>
        <v>0</v>
      </c>
      <c r="U67" s="72">
        <f t="shared" si="5"/>
        <v>0</v>
      </c>
      <c r="V67" s="86">
        <f t="shared" si="73"/>
        <v>0</v>
      </c>
      <c r="W67" s="86"/>
      <c r="X67" s="86">
        <f t="shared" si="73"/>
        <v>0</v>
      </c>
      <c r="Y67" s="86">
        <f t="shared" si="73"/>
        <v>0</v>
      </c>
      <c r="Z67" s="86">
        <f t="shared" si="73"/>
        <v>0</v>
      </c>
      <c r="AA67" s="86">
        <f t="shared" si="73"/>
        <v>0</v>
      </c>
      <c r="AB67" s="86">
        <f t="shared" si="73"/>
        <v>0</v>
      </c>
      <c r="AC67" s="72">
        <f t="shared" si="54"/>
        <v>0</v>
      </c>
      <c r="AD67" s="72">
        <f t="shared" si="2"/>
        <v>0</v>
      </c>
      <c r="AE67" s="86">
        <f t="shared" ref="AE67" si="74">SUM(AE68:AE69)</f>
        <v>0</v>
      </c>
      <c r="AF67" s="72">
        <f t="shared" si="8"/>
        <v>0</v>
      </c>
      <c r="AG67" s="86">
        <f t="shared" ref="AG67:AH67" si="75">SUM(AG68:AG69)</f>
        <v>0</v>
      </c>
      <c r="AH67" s="86">
        <f t="shared" si="75"/>
        <v>0</v>
      </c>
      <c r="AJ67" s="74">
        <f t="shared" si="3"/>
        <v>0</v>
      </c>
    </row>
    <row r="68" spans="4:36" s="94" customFormat="1" ht="27" hidden="1" x14ac:dyDescent="0.25">
      <c r="D68" s="98" t="s">
        <v>129</v>
      </c>
      <c r="E68" s="88" t="s">
        <v>123</v>
      </c>
      <c r="F68" s="89"/>
      <c r="G68" s="89"/>
      <c r="H68" s="89"/>
      <c r="I68" s="90"/>
      <c r="J68" s="103" t="s">
        <v>130</v>
      </c>
      <c r="K68" s="92" t="s">
        <v>131</v>
      </c>
      <c r="L68" s="93"/>
      <c r="M68" s="93"/>
      <c r="N68" s="93"/>
      <c r="O68" s="93"/>
      <c r="P68" s="93">
        <f>Q68-O68</f>
        <v>0</v>
      </c>
      <c r="Q68" s="93"/>
      <c r="R68" s="93"/>
      <c r="S68" s="100"/>
      <c r="T68" s="100"/>
      <c r="U68" s="72">
        <f t="shared" si="5"/>
        <v>0</v>
      </c>
      <c r="V68" s="93"/>
      <c r="W68" s="93"/>
      <c r="X68" s="100"/>
      <c r="Y68" s="100"/>
      <c r="Z68" s="100"/>
      <c r="AA68" s="100"/>
      <c r="AB68" s="100"/>
      <c r="AC68" s="72">
        <f t="shared" si="54"/>
        <v>0</v>
      </c>
      <c r="AD68" s="72">
        <f t="shared" si="2"/>
        <v>0</v>
      </c>
      <c r="AE68" s="100"/>
      <c r="AF68" s="72">
        <f t="shared" si="8"/>
        <v>0</v>
      </c>
      <c r="AG68" s="100"/>
      <c r="AH68" s="100"/>
      <c r="AJ68" s="74">
        <f t="shared" si="3"/>
        <v>0</v>
      </c>
    </row>
    <row r="69" spans="4:36" s="94" customFormat="1" ht="27" hidden="1" x14ac:dyDescent="0.25">
      <c r="D69" s="98" t="s">
        <v>132</v>
      </c>
      <c r="E69" s="88" t="s">
        <v>123</v>
      </c>
      <c r="F69" s="89"/>
      <c r="G69" s="89"/>
      <c r="H69" s="89"/>
      <c r="I69" s="90"/>
      <c r="J69" s="103" t="s">
        <v>130</v>
      </c>
      <c r="K69" s="92" t="s">
        <v>133</v>
      </c>
      <c r="L69" s="93"/>
      <c r="M69" s="93"/>
      <c r="N69" s="93"/>
      <c r="O69" s="93"/>
      <c r="P69" s="93">
        <f>Q69-O69</f>
        <v>0</v>
      </c>
      <c r="Q69" s="93"/>
      <c r="R69" s="93"/>
      <c r="S69" s="93"/>
      <c r="T69" s="93"/>
      <c r="U69" s="72">
        <f t="shared" si="5"/>
        <v>0</v>
      </c>
      <c r="V69" s="93"/>
      <c r="W69" s="93"/>
      <c r="X69" s="93"/>
      <c r="Y69" s="93"/>
      <c r="Z69" s="93"/>
      <c r="AA69" s="93"/>
      <c r="AB69" s="93"/>
      <c r="AC69" s="72">
        <f t="shared" si="54"/>
        <v>0</v>
      </c>
      <c r="AD69" s="72">
        <f t="shared" si="2"/>
        <v>0</v>
      </c>
      <c r="AE69" s="93"/>
      <c r="AF69" s="72">
        <f t="shared" si="8"/>
        <v>0</v>
      </c>
      <c r="AG69" s="93"/>
      <c r="AH69" s="93"/>
      <c r="AJ69" s="74">
        <f t="shared" si="3"/>
        <v>0</v>
      </c>
    </row>
    <row r="70" spans="4:36" s="80" customFormat="1" hidden="1" x14ac:dyDescent="0.25">
      <c r="D70" s="96" t="s">
        <v>134</v>
      </c>
      <c r="E70" s="81" t="s">
        <v>123</v>
      </c>
      <c r="F70" s="82"/>
      <c r="G70" s="82"/>
      <c r="H70" s="82"/>
      <c r="I70" s="83"/>
      <c r="J70" s="84" t="s">
        <v>135</v>
      </c>
      <c r="K70" s="85" t="s">
        <v>136</v>
      </c>
      <c r="L70" s="86">
        <f>SUM(L71:L72)</f>
        <v>0</v>
      </c>
      <c r="M70" s="86">
        <f t="shared" ref="M70:AB70" si="76">SUM(M71:M72)</f>
        <v>0</v>
      </c>
      <c r="N70" s="86">
        <f t="shared" si="76"/>
        <v>0</v>
      </c>
      <c r="O70" s="86">
        <f t="shared" si="76"/>
        <v>0</v>
      </c>
      <c r="P70" s="86">
        <f t="shared" si="76"/>
        <v>0</v>
      </c>
      <c r="Q70" s="86">
        <f t="shared" si="76"/>
        <v>0</v>
      </c>
      <c r="R70" s="86"/>
      <c r="S70" s="86">
        <f t="shared" si="76"/>
        <v>0</v>
      </c>
      <c r="T70" s="86">
        <f t="shared" si="76"/>
        <v>0</v>
      </c>
      <c r="U70" s="72">
        <f t="shared" si="5"/>
        <v>0</v>
      </c>
      <c r="V70" s="86">
        <f>SUM(V71:V72)</f>
        <v>0</v>
      </c>
      <c r="W70" s="86"/>
      <c r="X70" s="86">
        <f t="shared" si="76"/>
        <v>0</v>
      </c>
      <c r="Y70" s="86">
        <f t="shared" si="76"/>
        <v>0</v>
      </c>
      <c r="Z70" s="86">
        <f t="shared" si="76"/>
        <v>0</v>
      </c>
      <c r="AA70" s="86">
        <f t="shared" si="76"/>
        <v>0</v>
      </c>
      <c r="AB70" s="86">
        <f t="shared" si="76"/>
        <v>0</v>
      </c>
      <c r="AC70" s="72">
        <f t="shared" si="54"/>
        <v>0</v>
      </c>
      <c r="AD70" s="72">
        <f t="shared" si="2"/>
        <v>0</v>
      </c>
      <c r="AE70" s="86">
        <f t="shared" ref="AE70" si="77">SUM(AE71:AE72)</f>
        <v>0</v>
      </c>
      <c r="AF70" s="72">
        <f t="shared" si="8"/>
        <v>0</v>
      </c>
      <c r="AG70" s="86">
        <f t="shared" ref="AG70:AH70" si="78">SUM(AG71:AG72)</f>
        <v>0</v>
      </c>
      <c r="AH70" s="86">
        <f t="shared" si="78"/>
        <v>0</v>
      </c>
      <c r="AJ70" s="74">
        <f t="shared" si="3"/>
        <v>0</v>
      </c>
    </row>
    <row r="71" spans="4:36" s="94" customFormat="1" ht="33" hidden="1" customHeight="1" x14ac:dyDescent="0.25">
      <c r="D71" s="98" t="s">
        <v>137</v>
      </c>
      <c r="E71" s="88" t="s">
        <v>123</v>
      </c>
      <c r="F71" s="89"/>
      <c r="G71" s="89"/>
      <c r="H71" s="89"/>
      <c r="I71" s="90"/>
      <c r="J71" s="91" t="s">
        <v>138</v>
      </c>
      <c r="K71" s="92" t="s">
        <v>139</v>
      </c>
      <c r="L71" s="93"/>
      <c r="M71" s="93"/>
      <c r="N71" s="93"/>
      <c r="O71" s="93"/>
      <c r="P71" s="93">
        <f>Q71-O71</f>
        <v>0</v>
      </c>
      <c r="Q71" s="93"/>
      <c r="R71" s="93"/>
      <c r="S71" s="100"/>
      <c r="T71" s="100"/>
      <c r="U71" s="72">
        <f t="shared" si="5"/>
        <v>0</v>
      </c>
      <c r="V71" s="93"/>
      <c r="W71" s="93"/>
      <c r="X71" s="100"/>
      <c r="Y71" s="100"/>
      <c r="Z71" s="100"/>
      <c r="AA71" s="100"/>
      <c r="AB71" s="100"/>
      <c r="AC71" s="72">
        <f t="shared" si="54"/>
        <v>0</v>
      </c>
      <c r="AD71" s="72">
        <f t="shared" si="2"/>
        <v>0</v>
      </c>
      <c r="AE71" s="100"/>
      <c r="AF71" s="72">
        <f t="shared" si="8"/>
        <v>0</v>
      </c>
      <c r="AG71" s="100"/>
      <c r="AH71" s="100"/>
      <c r="AJ71" s="74">
        <f t="shared" si="3"/>
        <v>0</v>
      </c>
    </row>
    <row r="72" spans="4:36" s="94" customFormat="1" ht="33" hidden="1" customHeight="1" x14ac:dyDescent="0.25">
      <c r="D72" s="98" t="s">
        <v>140</v>
      </c>
      <c r="E72" s="88" t="s">
        <v>123</v>
      </c>
      <c r="F72" s="89"/>
      <c r="G72" s="89"/>
      <c r="H72" s="89"/>
      <c r="I72" s="90"/>
      <c r="J72" s="99" t="s">
        <v>138</v>
      </c>
      <c r="K72" s="92" t="s">
        <v>141</v>
      </c>
      <c r="L72" s="93"/>
      <c r="M72" s="93"/>
      <c r="N72" s="93"/>
      <c r="O72" s="93"/>
      <c r="P72" s="93">
        <f>Q72-O72</f>
        <v>0</v>
      </c>
      <c r="Q72" s="93"/>
      <c r="R72" s="93"/>
      <c r="S72" s="93"/>
      <c r="T72" s="93"/>
      <c r="U72" s="72">
        <f t="shared" si="5"/>
        <v>0</v>
      </c>
      <c r="V72" s="93">
        <v>0</v>
      </c>
      <c r="W72" s="93"/>
      <c r="X72" s="93"/>
      <c r="Y72" s="93"/>
      <c r="Z72" s="93"/>
      <c r="AA72" s="93"/>
      <c r="AB72" s="93"/>
      <c r="AC72" s="72">
        <f t="shared" si="54"/>
        <v>0</v>
      </c>
      <c r="AD72" s="72">
        <f t="shared" si="2"/>
        <v>0</v>
      </c>
      <c r="AE72" s="93"/>
      <c r="AF72" s="72">
        <f t="shared" si="8"/>
        <v>0</v>
      </c>
      <c r="AG72" s="93"/>
      <c r="AH72" s="93"/>
      <c r="AJ72" s="74">
        <f t="shared" si="3"/>
        <v>0</v>
      </c>
    </row>
    <row r="73" spans="4:36" s="35" customFormat="1" ht="18.75" customHeight="1" x14ac:dyDescent="0.25">
      <c r="D73" s="95" t="s">
        <v>122</v>
      </c>
      <c r="E73" s="65"/>
      <c r="F73" s="66"/>
      <c r="G73" s="89"/>
      <c r="H73" s="66"/>
      <c r="I73" s="67"/>
      <c r="J73" s="78" t="s">
        <v>142</v>
      </c>
      <c r="K73" s="79" t="s">
        <v>143</v>
      </c>
      <c r="L73" s="70">
        <f t="shared" ref="L73:Q73" si="79">SUM(L74+L79)</f>
        <v>0</v>
      </c>
      <c r="M73" s="70">
        <f t="shared" si="79"/>
        <v>0</v>
      </c>
      <c r="N73" s="70">
        <f t="shared" si="79"/>
        <v>0</v>
      </c>
      <c r="O73" s="70">
        <f t="shared" si="79"/>
        <v>0</v>
      </c>
      <c r="P73" s="70">
        <f t="shared" si="79"/>
        <v>0</v>
      </c>
      <c r="Q73" s="70">
        <f t="shared" si="79"/>
        <v>0</v>
      </c>
      <c r="R73" s="70"/>
      <c r="S73" s="70">
        <f>SUM(S74+S79)</f>
        <v>0</v>
      </c>
      <c r="T73" s="70">
        <f>SUM(T74+T79)</f>
        <v>0</v>
      </c>
      <c r="U73" s="72">
        <f t="shared" si="5"/>
        <v>0</v>
      </c>
      <c r="V73" s="70">
        <f t="shared" ref="V73:AB73" si="80">SUM(V74+V79)</f>
        <v>0</v>
      </c>
      <c r="W73" s="70"/>
      <c r="X73" s="70">
        <f t="shared" si="80"/>
        <v>81120</v>
      </c>
      <c r="Y73" s="70">
        <f t="shared" si="80"/>
        <v>0</v>
      </c>
      <c r="Z73" s="70">
        <f t="shared" si="80"/>
        <v>0</v>
      </c>
      <c r="AA73" s="70">
        <f t="shared" si="80"/>
        <v>0</v>
      </c>
      <c r="AB73" s="70">
        <f t="shared" si="80"/>
        <v>0</v>
      </c>
      <c r="AC73" s="72">
        <f t="shared" si="54"/>
        <v>81120</v>
      </c>
      <c r="AD73" s="72">
        <f t="shared" si="2"/>
        <v>81120</v>
      </c>
      <c r="AE73" s="70">
        <f>SUM(AE74+AE79)</f>
        <v>867000</v>
      </c>
      <c r="AF73" s="72">
        <f t="shared" si="8"/>
        <v>948120</v>
      </c>
      <c r="AG73" s="70">
        <f>+AG74</f>
        <v>840200</v>
      </c>
      <c r="AH73" s="70">
        <f>+AH74</f>
        <v>871808</v>
      </c>
      <c r="AJ73" s="74">
        <f t="shared" si="3"/>
        <v>81120</v>
      </c>
    </row>
    <row r="74" spans="4:36" s="80" customFormat="1" ht="33" customHeight="1" x14ac:dyDescent="0.25">
      <c r="D74" s="96" t="s">
        <v>126</v>
      </c>
      <c r="E74" s="81"/>
      <c r="F74" s="82"/>
      <c r="G74" s="89"/>
      <c r="H74" s="82"/>
      <c r="I74" s="83"/>
      <c r="J74" s="84" t="s">
        <v>144</v>
      </c>
      <c r="K74" s="85" t="s">
        <v>145</v>
      </c>
      <c r="L74" s="86">
        <f t="shared" ref="L74:Q74" si="81">SUM(L75:L78)</f>
        <v>0</v>
      </c>
      <c r="M74" s="86">
        <f t="shared" si="81"/>
        <v>0</v>
      </c>
      <c r="N74" s="86">
        <f t="shared" si="81"/>
        <v>0</v>
      </c>
      <c r="O74" s="86">
        <f t="shared" si="81"/>
        <v>0</v>
      </c>
      <c r="P74" s="86">
        <f t="shared" si="81"/>
        <v>0</v>
      </c>
      <c r="Q74" s="86">
        <f t="shared" si="81"/>
        <v>0</v>
      </c>
      <c r="R74" s="86"/>
      <c r="S74" s="86">
        <f>SUM(S75:S78)</f>
        <v>0</v>
      </c>
      <c r="T74" s="86">
        <f>SUM(T75:T78)</f>
        <v>0</v>
      </c>
      <c r="U74" s="72">
        <f t="shared" si="5"/>
        <v>0</v>
      </c>
      <c r="V74" s="86">
        <f t="shared" ref="V74:AA74" si="82">SUM(V75:V78)</f>
        <v>0</v>
      </c>
      <c r="W74" s="86"/>
      <c r="X74" s="86">
        <f t="shared" si="82"/>
        <v>66620</v>
      </c>
      <c r="Y74" s="86">
        <f t="shared" si="82"/>
        <v>0</v>
      </c>
      <c r="Z74" s="86">
        <f t="shared" si="82"/>
        <v>0</v>
      </c>
      <c r="AA74" s="86">
        <f t="shared" si="82"/>
        <v>0</v>
      </c>
      <c r="AB74" s="86">
        <f>SUM(AB75:AB78)</f>
        <v>0</v>
      </c>
      <c r="AC74" s="72">
        <f t="shared" si="54"/>
        <v>66620</v>
      </c>
      <c r="AD74" s="72">
        <f t="shared" si="2"/>
        <v>66620</v>
      </c>
      <c r="AE74" s="86">
        <f>SUM(AE75:AE78)</f>
        <v>867000</v>
      </c>
      <c r="AF74" s="72">
        <f t="shared" si="8"/>
        <v>933620</v>
      </c>
      <c r="AG74" s="86">
        <f>SUM(AG75:AG78)+AG79</f>
        <v>840200</v>
      </c>
      <c r="AH74" s="86">
        <f>SUM(AH75:AH78)+AH79</f>
        <v>871808</v>
      </c>
      <c r="AJ74" s="74">
        <f t="shared" si="3"/>
        <v>66620</v>
      </c>
    </row>
    <row r="75" spans="4:36" s="94" customFormat="1" ht="33" customHeight="1" x14ac:dyDescent="0.25">
      <c r="D75" s="98" t="s">
        <v>129</v>
      </c>
      <c r="E75" s="88"/>
      <c r="F75" s="89"/>
      <c r="G75" s="89"/>
      <c r="H75" s="89"/>
      <c r="I75" s="90"/>
      <c r="J75" s="103" t="s">
        <v>146</v>
      </c>
      <c r="K75" s="92" t="s">
        <v>147</v>
      </c>
      <c r="L75" s="93"/>
      <c r="M75" s="93"/>
      <c r="N75" s="93"/>
      <c r="O75" s="93"/>
      <c r="P75" s="93">
        <f>Q75-O75</f>
        <v>0</v>
      </c>
      <c r="Q75" s="93"/>
      <c r="R75" s="93"/>
      <c r="S75" s="100"/>
      <c r="T75" s="100"/>
      <c r="U75" s="72">
        <f t="shared" si="5"/>
        <v>0</v>
      </c>
      <c r="V75" s="93">
        <v>0</v>
      </c>
      <c r="W75" s="93"/>
      <c r="X75" s="104">
        <v>38400</v>
      </c>
      <c r="Y75" s="100"/>
      <c r="Z75" s="100"/>
      <c r="AA75" s="100"/>
      <c r="AB75" s="100"/>
      <c r="AC75" s="72">
        <f t="shared" si="54"/>
        <v>38400</v>
      </c>
      <c r="AD75" s="72">
        <f t="shared" si="2"/>
        <v>38400</v>
      </c>
      <c r="AE75" s="100">
        <v>867000</v>
      </c>
      <c r="AF75" s="72">
        <f t="shared" si="8"/>
        <v>905400</v>
      </c>
      <c r="AG75" s="100">
        <v>800140</v>
      </c>
      <c r="AH75" s="100">
        <v>829358</v>
      </c>
      <c r="AJ75" s="74">
        <f t="shared" si="3"/>
        <v>38400</v>
      </c>
    </row>
    <row r="76" spans="4:36" s="94" customFormat="1" ht="33" customHeight="1" x14ac:dyDescent="0.25">
      <c r="D76" s="98" t="s">
        <v>132</v>
      </c>
      <c r="E76" s="88"/>
      <c r="F76" s="89"/>
      <c r="G76" s="89"/>
      <c r="H76" s="89"/>
      <c r="I76" s="90"/>
      <c r="J76" s="103" t="s">
        <v>148</v>
      </c>
      <c r="K76" s="92" t="s">
        <v>149</v>
      </c>
      <c r="L76" s="93"/>
      <c r="M76" s="93"/>
      <c r="N76" s="93"/>
      <c r="O76" s="93"/>
      <c r="P76" s="93">
        <f>Q76-O76</f>
        <v>0</v>
      </c>
      <c r="Q76" s="93"/>
      <c r="R76" s="93"/>
      <c r="S76" s="93"/>
      <c r="T76" s="93"/>
      <c r="U76" s="72">
        <f t="shared" ref="U76:U78" si="83">SUM(S76:T76)</f>
        <v>0</v>
      </c>
      <c r="V76" s="93">
        <v>0</v>
      </c>
      <c r="W76" s="93"/>
      <c r="X76" s="105">
        <v>4720</v>
      </c>
      <c r="Y76" s="93"/>
      <c r="Z76" s="93"/>
      <c r="AA76" s="93"/>
      <c r="AB76" s="93"/>
      <c r="AC76" s="72">
        <f t="shared" si="54"/>
        <v>4720</v>
      </c>
      <c r="AD76" s="72">
        <f t="shared" si="2"/>
        <v>4720</v>
      </c>
      <c r="AE76" s="93"/>
      <c r="AF76" s="72">
        <f t="shared" ref="AF76:AF78" si="84">SUM(AD76:AE76)</f>
        <v>4720</v>
      </c>
      <c r="AG76" s="93">
        <v>1530</v>
      </c>
      <c r="AH76" s="93">
        <v>1585</v>
      </c>
      <c r="AJ76" s="74">
        <f t="shared" si="3"/>
        <v>4720</v>
      </c>
    </row>
    <row r="77" spans="4:36" s="94" customFormat="1" ht="33" hidden="1" customHeight="1" x14ac:dyDescent="0.25">
      <c r="D77" s="98" t="s">
        <v>132</v>
      </c>
      <c r="E77" s="88"/>
      <c r="F77" s="89"/>
      <c r="G77" s="89"/>
      <c r="H77" s="89"/>
      <c r="I77" s="90"/>
      <c r="J77" s="103" t="s">
        <v>148</v>
      </c>
      <c r="K77" s="92" t="s">
        <v>150</v>
      </c>
      <c r="L77" s="93"/>
      <c r="M77" s="93"/>
      <c r="N77" s="93"/>
      <c r="O77" s="93"/>
      <c r="P77" s="93">
        <f>Q77-O77</f>
        <v>0</v>
      </c>
      <c r="Q77" s="93"/>
      <c r="R77" s="93"/>
      <c r="S77" s="93"/>
      <c r="T77" s="93"/>
      <c r="U77" s="72">
        <f t="shared" si="83"/>
        <v>0</v>
      </c>
      <c r="V77" s="93">
        <v>0</v>
      </c>
      <c r="W77" s="93"/>
      <c r="X77" s="93">
        <v>0</v>
      </c>
      <c r="Y77" s="93"/>
      <c r="Z77" s="93"/>
      <c r="AA77" s="93"/>
      <c r="AB77" s="93"/>
      <c r="AC77" s="72">
        <f t="shared" si="54"/>
        <v>0</v>
      </c>
      <c r="AD77" s="72">
        <f t="shared" si="2"/>
        <v>0</v>
      </c>
      <c r="AE77" s="93"/>
      <c r="AF77" s="72">
        <f t="shared" si="84"/>
        <v>0</v>
      </c>
      <c r="AG77" s="93">
        <v>0</v>
      </c>
      <c r="AH77" s="93">
        <v>0</v>
      </c>
      <c r="AJ77" s="74">
        <f t="shared" si="3"/>
        <v>0</v>
      </c>
    </row>
    <row r="78" spans="4:36" s="94" customFormat="1" ht="33" customHeight="1" x14ac:dyDescent="0.25">
      <c r="D78" s="98" t="s">
        <v>132</v>
      </c>
      <c r="E78" s="88"/>
      <c r="F78" s="89"/>
      <c r="G78" s="89"/>
      <c r="H78" s="89"/>
      <c r="I78" s="90"/>
      <c r="J78" s="103" t="s">
        <v>148</v>
      </c>
      <c r="K78" s="92" t="s">
        <v>151</v>
      </c>
      <c r="L78" s="93"/>
      <c r="M78" s="93"/>
      <c r="N78" s="93"/>
      <c r="O78" s="93"/>
      <c r="P78" s="93">
        <f>Q78-O78</f>
        <v>0</v>
      </c>
      <c r="Q78" s="93"/>
      <c r="R78" s="93"/>
      <c r="S78" s="93"/>
      <c r="T78" s="93"/>
      <c r="U78" s="72">
        <f t="shared" si="83"/>
        <v>0</v>
      </c>
      <c r="V78" s="93">
        <v>0</v>
      </c>
      <c r="W78" s="93"/>
      <c r="X78" s="105">
        <v>23500</v>
      </c>
      <c r="Y78" s="93"/>
      <c r="Z78" s="93"/>
      <c r="AA78" s="93"/>
      <c r="AB78" s="93"/>
      <c r="AC78" s="72">
        <f t="shared" si="54"/>
        <v>23500</v>
      </c>
      <c r="AD78" s="72">
        <f t="shared" si="2"/>
        <v>23500</v>
      </c>
      <c r="AE78" s="93"/>
      <c r="AF78" s="72">
        <f t="shared" si="84"/>
        <v>23500</v>
      </c>
      <c r="AG78" s="93">
        <v>23245</v>
      </c>
      <c r="AH78" s="93">
        <v>25025</v>
      </c>
      <c r="AJ78" s="74">
        <f t="shared" si="3"/>
        <v>23500</v>
      </c>
    </row>
    <row r="79" spans="4:36" s="80" customFormat="1" ht="27" x14ac:dyDescent="0.25">
      <c r="D79" s="96" t="s">
        <v>134</v>
      </c>
      <c r="E79" s="81"/>
      <c r="F79" s="82"/>
      <c r="G79" s="89"/>
      <c r="H79" s="82"/>
      <c r="I79" s="83"/>
      <c r="J79" s="84" t="s">
        <v>152</v>
      </c>
      <c r="K79" s="85" t="s">
        <v>153</v>
      </c>
      <c r="L79" s="86">
        <f>SUM(L80:L81)</f>
        <v>0</v>
      </c>
      <c r="M79" s="86">
        <f t="shared" ref="M79:T79" si="85">SUM(M80:M81)</f>
        <v>0</v>
      </c>
      <c r="N79" s="86">
        <f t="shared" si="85"/>
        <v>0</v>
      </c>
      <c r="O79" s="86">
        <f t="shared" si="85"/>
        <v>0</v>
      </c>
      <c r="P79" s="86">
        <f t="shared" si="85"/>
        <v>0</v>
      </c>
      <c r="Q79" s="86">
        <f t="shared" si="85"/>
        <v>0</v>
      </c>
      <c r="R79" s="86"/>
      <c r="S79" s="86">
        <f t="shared" si="85"/>
        <v>0</v>
      </c>
      <c r="T79" s="86">
        <f t="shared" si="85"/>
        <v>0</v>
      </c>
      <c r="U79" s="72">
        <f t="shared" si="5"/>
        <v>0</v>
      </c>
      <c r="V79" s="86">
        <f>SUM(V80:V81)</f>
        <v>0</v>
      </c>
      <c r="W79" s="86"/>
      <c r="X79" s="86">
        <f t="shared" ref="X79:AB79" si="86">SUM(X80:X81)</f>
        <v>14500</v>
      </c>
      <c r="Y79" s="86">
        <f t="shared" si="86"/>
        <v>0</v>
      </c>
      <c r="Z79" s="86">
        <f t="shared" si="86"/>
        <v>0</v>
      </c>
      <c r="AA79" s="86">
        <f t="shared" si="86"/>
        <v>0</v>
      </c>
      <c r="AB79" s="86">
        <f t="shared" si="86"/>
        <v>0</v>
      </c>
      <c r="AC79" s="72">
        <f t="shared" si="54"/>
        <v>14500</v>
      </c>
      <c r="AD79" s="72">
        <f t="shared" ref="AD79:AD142" si="87">SUM(U79+AC79)</f>
        <v>14500</v>
      </c>
      <c r="AE79" s="86">
        <f t="shared" ref="AE79" si="88">SUM(AE80:AE81)</f>
        <v>0</v>
      </c>
      <c r="AF79" s="72">
        <f t="shared" si="8"/>
        <v>14500</v>
      </c>
      <c r="AG79" s="86">
        <f t="shared" ref="AG79:AH79" si="89">SUM(AG80:AG81)</f>
        <v>15285</v>
      </c>
      <c r="AH79" s="86">
        <f t="shared" si="89"/>
        <v>15840</v>
      </c>
      <c r="AJ79" s="74">
        <f t="shared" ref="AJ79:AJ142" si="90">SUM(S79+AC79)</f>
        <v>14500</v>
      </c>
    </row>
    <row r="80" spans="4:36" s="94" customFormat="1" ht="33.75" customHeight="1" x14ac:dyDescent="0.25">
      <c r="D80" s="98" t="s">
        <v>137</v>
      </c>
      <c r="E80" s="88"/>
      <c r="F80" s="89"/>
      <c r="G80" s="89"/>
      <c r="H80" s="89"/>
      <c r="I80" s="90"/>
      <c r="J80" s="91" t="s">
        <v>154</v>
      </c>
      <c r="K80" s="92" t="s">
        <v>155</v>
      </c>
      <c r="L80" s="93"/>
      <c r="M80" s="93"/>
      <c r="N80" s="93"/>
      <c r="O80" s="93"/>
      <c r="P80" s="93">
        <f>Q80-O80</f>
        <v>0</v>
      </c>
      <c r="Q80" s="93"/>
      <c r="R80" s="93"/>
      <c r="S80" s="100"/>
      <c r="T80" s="100"/>
      <c r="U80" s="72">
        <f t="shared" si="5"/>
        <v>0</v>
      </c>
      <c r="V80" s="93">
        <v>0</v>
      </c>
      <c r="W80" s="93"/>
      <c r="X80" s="104">
        <v>12000</v>
      </c>
      <c r="Y80" s="100"/>
      <c r="Z80" s="100"/>
      <c r="AA80" s="100"/>
      <c r="AB80" s="100"/>
      <c r="AC80" s="72">
        <f t="shared" si="54"/>
        <v>12000</v>
      </c>
      <c r="AD80" s="72">
        <f t="shared" si="87"/>
        <v>12000</v>
      </c>
      <c r="AE80" s="100"/>
      <c r="AF80" s="72">
        <f t="shared" si="8"/>
        <v>12000</v>
      </c>
      <c r="AG80" s="100">
        <v>12650</v>
      </c>
      <c r="AH80" s="100">
        <v>13110</v>
      </c>
      <c r="AJ80" s="74">
        <f t="shared" si="90"/>
        <v>12000</v>
      </c>
    </row>
    <row r="81" spans="4:39" s="94" customFormat="1" ht="27" x14ac:dyDescent="0.25">
      <c r="D81" s="98" t="s">
        <v>140</v>
      </c>
      <c r="E81" s="88"/>
      <c r="F81" s="89"/>
      <c r="G81" s="89"/>
      <c r="H81" s="89"/>
      <c r="I81" s="90"/>
      <c r="J81" s="91" t="s">
        <v>154</v>
      </c>
      <c r="K81" s="92" t="s">
        <v>156</v>
      </c>
      <c r="L81" s="93"/>
      <c r="M81" s="93"/>
      <c r="N81" s="93"/>
      <c r="O81" s="93"/>
      <c r="P81" s="93">
        <f>Q81-O81</f>
        <v>0</v>
      </c>
      <c r="Q81" s="93"/>
      <c r="R81" s="93"/>
      <c r="S81" s="93"/>
      <c r="T81" s="93"/>
      <c r="U81" s="72">
        <f t="shared" si="5"/>
        <v>0</v>
      </c>
      <c r="V81" s="93">
        <v>0</v>
      </c>
      <c r="W81" s="93"/>
      <c r="X81" s="105">
        <v>2500</v>
      </c>
      <c r="Y81" s="93"/>
      <c r="Z81" s="93"/>
      <c r="AA81" s="93"/>
      <c r="AB81" s="93"/>
      <c r="AC81" s="72">
        <f t="shared" si="54"/>
        <v>2500</v>
      </c>
      <c r="AD81" s="72">
        <f t="shared" si="87"/>
        <v>2500</v>
      </c>
      <c r="AE81" s="93"/>
      <c r="AF81" s="72">
        <f t="shared" si="8"/>
        <v>2500</v>
      </c>
      <c r="AG81" s="93">
        <v>2635</v>
      </c>
      <c r="AH81" s="93">
        <v>2730</v>
      </c>
      <c r="AJ81" s="74">
        <f t="shared" si="90"/>
        <v>2500</v>
      </c>
    </row>
    <row r="82" spans="4:39" s="94" customFormat="1" x14ac:dyDescent="0.25">
      <c r="D82" s="106"/>
      <c r="E82" s="88"/>
      <c r="F82" s="89"/>
      <c r="G82" s="89"/>
      <c r="H82" s="89"/>
      <c r="I82" s="107"/>
      <c r="J82" s="78" t="s">
        <v>157</v>
      </c>
      <c r="K82" s="79" t="s">
        <v>158</v>
      </c>
      <c r="L82" s="93"/>
      <c r="M82" s="93"/>
      <c r="N82" s="93"/>
      <c r="O82" s="93"/>
      <c r="P82" s="93"/>
      <c r="Q82" s="93"/>
      <c r="R82" s="93"/>
      <c r="S82" s="93"/>
      <c r="T82" s="93"/>
      <c r="U82" s="72"/>
      <c r="V82" s="93"/>
      <c r="W82" s="93"/>
      <c r="X82" s="93"/>
      <c r="Y82" s="108">
        <f>+Y83</f>
        <v>41000</v>
      </c>
      <c r="Z82" s="93">
        <f>+Z83</f>
        <v>0</v>
      </c>
      <c r="AA82" s="93"/>
      <c r="AB82" s="93"/>
      <c r="AC82" s="93"/>
      <c r="AD82" s="93"/>
      <c r="AE82" s="93"/>
      <c r="AF82" s="72">
        <f t="shared" ref="AF82:AF83" si="91">SUM(V82:AE82)</f>
        <v>41000</v>
      </c>
      <c r="AG82" s="109">
        <f>+AG83</f>
        <v>42170</v>
      </c>
      <c r="AH82" s="109">
        <f>+AH83</f>
        <v>43710</v>
      </c>
      <c r="AI82" s="72">
        <f t="shared" ref="AI82:AI83" si="92">SUM(AG82:AH82)</f>
        <v>85880</v>
      </c>
      <c r="AJ82" s="93"/>
      <c r="AK82" s="93"/>
      <c r="AM82" s="74"/>
    </row>
    <row r="83" spans="4:39" s="94" customFormat="1" ht="27" x14ac:dyDescent="0.25">
      <c r="D83" s="106"/>
      <c r="E83" s="88"/>
      <c r="F83" s="89"/>
      <c r="G83" s="89"/>
      <c r="H83" s="89"/>
      <c r="I83" s="107"/>
      <c r="J83" s="91" t="s">
        <v>159</v>
      </c>
      <c r="K83" s="92" t="s">
        <v>160</v>
      </c>
      <c r="L83" s="93"/>
      <c r="M83" s="93"/>
      <c r="N83" s="93"/>
      <c r="O83" s="93"/>
      <c r="P83" s="93"/>
      <c r="Q83" s="93"/>
      <c r="R83" s="93"/>
      <c r="S83" s="93"/>
      <c r="T83" s="93"/>
      <c r="U83" s="72"/>
      <c r="V83" s="93"/>
      <c r="W83" s="93"/>
      <c r="X83" s="93"/>
      <c r="Y83" s="105">
        <v>41000</v>
      </c>
      <c r="Z83" s="93"/>
      <c r="AA83" s="93"/>
      <c r="AB83" s="93"/>
      <c r="AC83" s="93"/>
      <c r="AD83" s="93"/>
      <c r="AE83" s="93"/>
      <c r="AF83" s="72">
        <f t="shared" si="91"/>
        <v>41000</v>
      </c>
      <c r="AG83" s="72">
        <v>42170</v>
      </c>
      <c r="AH83" s="72">
        <v>43710</v>
      </c>
      <c r="AI83" s="72">
        <f t="shared" si="92"/>
        <v>85880</v>
      </c>
      <c r="AJ83" s="93"/>
      <c r="AK83" s="93"/>
      <c r="AM83" s="74"/>
    </row>
    <row r="84" spans="4:39" s="35" customFormat="1" x14ac:dyDescent="0.25">
      <c r="E84" s="65" t="s">
        <v>161</v>
      </c>
      <c r="F84" s="66"/>
      <c r="G84" s="66"/>
      <c r="H84" s="66"/>
      <c r="I84" s="67"/>
      <c r="J84" s="78" t="s">
        <v>162</v>
      </c>
      <c r="K84" s="79" t="s">
        <v>163</v>
      </c>
      <c r="L84" s="70">
        <f t="shared" ref="L84:AB84" si="93">SUM(L85+L92)</f>
        <v>0</v>
      </c>
      <c r="M84" s="70">
        <f t="shared" si="93"/>
        <v>0</v>
      </c>
      <c r="N84" s="70">
        <f t="shared" si="93"/>
        <v>0</v>
      </c>
      <c r="O84" s="70">
        <f t="shared" si="93"/>
        <v>0</v>
      </c>
      <c r="P84" s="70">
        <f t="shared" si="93"/>
        <v>0</v>
      </c>
      <c r="Q84" s="70">
        <f t="shared" si="93"/>
        <v>0</v>
      </c>
      <c r="R84" s="70"/>
      <c r="S84" s="70">
        <f t="shared" si="93"/>
        <v>0</v>
      </c>
      <c r="T84" s="70">
        <f t="shared" si="93"/>
        <v>0</v>
      </c>
      <c r="U84" s="72">
        <f t="shared" ref="U84:U147" si="94">SUM(S84:T84)</f>
        <v>0</v>
      </c>
      <c r="V84" s="70">
        <f t="shared" si="93"/>
        <v>50</v>
      </c>
      <c r="W84" s="70">
        <f t="shared" si="93"/>
        <v>0</v>
      </c>
      <c r="X84" s="70">
        <f t="shared" si="93"/>
        <v>0</v>
      </c>
      <c r="Y84" s="70">
        <f t="shared" si="93"/>
        <v>0</v>
      </c>
      <c r="Z84" s="70">
        <f t="shared" si="93"/>
        <v>0</v>
      </c>
      <c r="AA84" s="70">
        <f t="shared" si="93"/>
        <v>0</v>
      </c>
      <c r="AB84" s="70">
        <f t="shared" si="93"/>
        <v>0</v>
      </c>
      <c r="AC84" s="72">
        <f t="shared" si="54"/>
        <v>50</v>
      </c>
      <c r="AD84" s="72">
        <f t="shared" si="87"/>
        <v>50</v>
      </c>
      <c r="AE84" s="70">
        <f t="shared" ref="AE84" si="95">SUM(AE85+AE92)</f>
        <v>0</v>
      </c>
      <c r="AF84" s="72">
        <f t="shared" ref="AF84:AF147" si="96">SUM(AD84:AE84)</f>
        <v>50</v>
      </c>
      <c r="AG84" s="70">
        <f>SUM(AG86:AG91)</f>
        <v>50</v>
      </c>
      <c r="AH84" s="70">
        <f>SUM(AH86:AH91)</f>
        <v>50</v>
      </c>
      <c r="AJ84" s="74">
        <f t="shared" si="90"/>
        <v>50</v>
      </c>
    </row>
    <row r="85" spans="4:39" s="35" customFormat="1" x14ac:dyDescent="0.25">
      <c r="E85" s="65" t="s">
        <v>161</v>
      </c>
      <c r="F85" s="66"/>
      <c r="G85" s="66"/>
      <c r="H85" s="66"/>
      <c r="I85" s="67"/>
      <c r="J85" s="78" t="s">
        <v>164</v>
      </c>
      <c r="K85" s="79" t="s">
        <v>165</v>
      </c>
      <c r="L85" s="70">
        <f t="shared" ref="L85" si="97">SUM(L86:L91)</f>
        <v>0</v>
      </c>
      <c r="M85" s="70">
        <f>SUM(M86:M91)</f>
        <v>0</v>
      </c>
      <c r="N85" s="70">
        <f>SUM(N86:N91)</f>
        <v>0</v>
      </c>
      <c r="O85" s="70">
        <f>SUM(O86:O91)</f>
        <v>0</v>
      </c>
      <c r="P85" s="70">
        <f t="shared" ref="P85:AB85" si="98">SUM(P86:P91)</f>
        <v>0</v>
      </c>
      <c r="Q85" s="70">
        <f>SUM(Q86:Q91)</f>
        <v>0</v>
      </c>
      <c r="R85" s="70"/>
      <c r="S85" s="70">
        <f t="shared" si="98"/>
        <v>0</v>
      </c>
      <c r="T85" s="70">
        <f t="shared" si="98"/>
        <v>0</v>
      </c>
      <c r="U85" s="72">
        <f t="shared" si="94"/>
        <v>0</v>
      </c>
      <c r="V85" s="70">
        <f t="shared" si="98"/>
        <v>50</v>
      </c>
      <c r="W85" s="70">
        <f t="shared" si="98"/>
        <v>0</v>
      </c>
      <c r="X85" s="70">
        <f t="shared" si="98"/>
        <v>0</v>
      </c>
      <c r="Y85" s="70">
        <f t="shared" si="98"/>
        <v>0</v>
      </c>
      <c r="Z85" s="70">
        <f t="shared" si="98"/>
        <v>0</v>
      </c>
      <c r="AA85" s="70">
        <f t="shared" si="98"/>
        <v>0</v>
      </c>
      <c r="AB85" s="70">
        <f t="shared" si="98"/>
        <v>0</v>
      </c>
      <c r="AC85" s="72">
        <f t="shared" si="54"/>
        <v>50</v>
      </c>
      <c r="AD85" s="72">
        <f t="shared" si="87"/>
        <v>50</v>
      </c>
      <c r="AE85" s="70">
        <f t="shared" ref="AE85" si="99">SUM(AE86:AE91)</f>
        <v>0</v>
      </c>
      <c r="AF85" s="72">
        <f t="shared" si="96"/>
        <v>50</v>
      </c>
      <c r="AG85" s="70">
        <f t="shared" ref="AG85:AH85" si="100">SUM(AG86:AG91)</f>
        <v>50</v>
      </c>
      <c r="AH85" s="70">
        <f t="shared" si="100"/>
        <v>50</v>
      </c>
      <c r="AJ85" s="74">
        <f t="shared" si="90"/>
        <v>50</v>
      </c>
    </row>
    <row r="86" spans="4:39" s="94" customFormat="1" x14ac:dyDescent="0.25">
      <c r="E86" s="88" t="s">
        <v>161</v>
      </c>
      <c r="F86" s="89"/>
      <c r="G86" s="89"/>
      <c r="H86" s="89"/>
      <c r="I86" s="90"/>
      <c r="J86" s="99" t="s">
        <v>166</v>
      </c>
      <c r="K86" s="92" t="s">
        <v>167</v>
      </c>
      <c r="L86" s="93"/>
      <c r="M86" s="93"/>
      <c r="N86" s="93"/>
      <c r="O86" s="93"/>
      <c r="P86" s="93">
        <f t="shared" ref="P86:P91" si="101">Q86-O86</f>
        <v>0</v>
      </c>
      <c r="Q86" s="93"/>
      <c r="R86" s="93"/>
      <c r="S86" s="93"/>
      <c r="T86" s="93"/>
      <c r="U86" s="72">
        <f t="shared" si="94"/>
        <v>0</v>
      </c>
      <c r="V86" s="93"/>
      <c r="W86" s="93"/>
      <c r="X86" s="93"/>
      <c r="Y86" s="93"/>
      <c r="Z86" s="93"/>
      <c r="AA86" s="93"/>
      <c r="AB86" s="93"/>
      <c r="AC86" s="72">
        <f t="shared" si="54"/>
        <v>0</v>
      </c>
      <c r="AD86" s="72">
        <f t="shared" si="87"/>
        <v>0</v>
      </c>
      <c r="AE86" s="93"/>
      <c r="AF86" s="72">
        <f t="shared" si="96"/>
        <v>0</v>
      </c>
      <c r="AG86" s="93"/>
      <c r="AH86" s="93"/>
      <c r="AJ86" s="74">
        <f t="shared" si="90"/>
        <v>0</v>
      </c>
    </row>
    <row r="87" spans="4:39" s="94" customFormat="1" x14ac:dyDescent="0.25">
      <c r="E87" s="88" t="s">
        <v>161</v>
      </c>
      <c r="F87" s="89"/>
      <c r="G87" s="89"/>
      <c r="H87" s="89"/>
      <c r="I87" s="90"/>
      <c r="J87" s="99" t="s">
        <v>168</v>
      </c>
      <c r="K87" s="92" t="s">
        <v>169</v>
      </c>
      <c r="L87" s="93"/>
      <c r="M87" s="93"/>
      <c r="N87" s="93"/>
      <c r="O87" s="93"/>
      <c r="P87" s="93">
        <f t="shared" si="101"/>
        <v>0</v>
      </c>
      <c r="Q87" s="93"/>
      <c r="R87" s="93"/>
      <c r="S87" s="93"/>
      <c r="T87" s="93"/>
      <c r="U87" s="72">
        <f t="shared" si="94"/>
        <v>0</v>
      </c>
      <c r="V87" s="93">
        <v>50</v>
      </c>
      <c r="W87" s="93"/>
      <c r="X87" s="93"/>
      <c r="Y87" s="93"/>
      <c r="Z87" s="93"/>
      <c r="AA87" s="93"/>
      <c r="AB87" s="93"/>
      <c r="AC87" s="72">
        <f t="shared" si="54"/>
        <v>50</v>
      </c>
      <c r="AD87" s="72">
        <f t="shared" si="87"/>
        <v>50</v>
      </c>
      <c r="AE87" s="93"/>
      <c r="AF87" s="72">
        <f t="shared" si="96"/>
        <v>50</v>
      </c>
      <c r="AG87" s="93">
        <v>50</v>
      </c>
      <c r="AH87" s="93">
        <v>50</v>
      </c>
      <c r="AJ87" s="74">
        <f t="shared" si="90"/>
        <v>50</v>
      </c>
    </row>
    <row r="88" spans="4:39" s="94" customFormat="1" hidden="1" x14ac:dyDescent="0.25">
      <c r="E88" s="88" t="s">
        <v>161</v>
      </c>
      <c r="F88" s="89"/>
      <c r="G88" s="89"/>
      <c r="H88" s="89"/>
      <c r="I88" s="90"/>
      <c r="J88" s="99" t="s">
        <v>170</v>
      </c>
      <c r="K88" s="92" t="s">
        <v>171</v>
      </c>
      <c r="L88" s="93"/>
      <c r="M88" s="93"/>
      <c r="N88" s="93"/>
      <c r="O88" s="93"/>
      <c r="P88" s="93">
        <f t="shared" si="101"/>
        <v>0</v>
      </c>
      <c r="Q88" s="93"/>
      <c r="R88" s="93"/>
      <c r="S88" s="93"/>
      <c r="T88" s="93"/>
      <c r="U88" s="72">
        <f t="shared" si="94"/>
        <v>0</v>
      </c>
      <c r="V88" s="93"/>
      <c r="W88" s="93"/>
      <c r="X88" s="93"/>
      <c r="Y88" s="93"/>
      <c r="Z88" s="93"/>
      <c r="AA88" s="93"/>
      <c r="AB88" s="93"/>
      <c r="AC88" s="72">
        <f t="shared" si="54"/>
        <v>0</v>
      </c>
      <c r="AD88" s="72">
        <f t="shared" si="87"/>
        <v>0</v>
      </c>
      <c r="AE88" s="93"/>
      <c r="AF88" s="72">
        <f t="shared" si="96"/>
        <v>0</v>
      </c>
      <c r="AG88" s="93"/>
      <c r="AH88" s="93"/>
      <c r="AJ88" s="74">
        <f t="shared" si="90"/>
        <v>0</v>
      </c>
      <c r="AL88" s="110"/>
      <c r="AM88" s="110"/>
    </row>
    <row r="89" spans="4:39" s="94" customFormat="1" hidden="1" x14ac:dyDescent="0.25">
      <c r="E89" s="88" t="s">
        <v>161</v>
      </c>
      <c r="F89" s="89"/>
      <c r="G89" s="89"/>
      <c r="H89" s="89"/>
      <c r="I89" s="90"/>
      <c r="J89" s="99" t="s">
        <v>172</v>
      </c>
      <c r="K89" s="92" t="s">
        <v>173</v>
      </c>
      <c r="L89" s="93"/>
      <c r="M89" s="93"/>
      <c r="N89" s="93"/>
      <c r="O89" s="93"/>
      <c r="P89" s="93">
        <f t="shared" si="101"/>
        <v>0</v>
      </c>
      <c r="Q89" s="93"/>
      <c r="R89" s="93"/>
      <c r="S89" s="93"/>
      <c r="T89" s="93"/>
      <c r="U89" s="72">
        <f t="shared" si="94"/>
        <v>0</v>
      </c>
      <c r="V89" s="93"/>
      <c r="W89" s="93"/>
      <c r="X89" s="93"/>
      <c r="Y89" s="93"/>
      <c r="Z89" s="93"/>
      <c r="AA89" s="93"/>
      <c r="AB89" s="93"/>
      <c r="AC89" s="72">
        <f t="shared" si="54"/>
        <v>0</v>
      </c>
      <c r="AD89" s="72">
        <f t="shared" si="87"/>
        <v>0</v>
      </c>
      <c r="AE89" s="93"/>
      <c r="AF89" s="72">
        <f t="shared" si="96"/>
        <v>0</v>
      </c>
      <c r="AG89" s="93"/>
      <c r="AH89" s="93"/>
      <c r="AJ89" s="74">
        <f t="shared" si="90"/>
        <v>0</v>
      </c>
    </row>
    <row r="90" spans="4:39" s="87" customFormat="1" hidden="1" x14ac:dyDescent="0.25">
      <c r="E90" s="88" t="s">
        <v>161</v>
      </c>
      <c r="F90" s="89"/>
      <c r="G90" s="89"/>
      <c r="H90" s="89"/>
      <c r="I90" s="90"/>
      <c r="J90" s="99" t="s">
        <v>174</v>
      </c>
      <c r="K90" s="92" t="s">
        <v>175</v>
      </c>
      <c r="L90" s="93"/>
      <c r="M90" s="93"/>
      <c r="N90" s="93"/>
      <c r="O90" s="93"/>
      <c r="P90" s="93">
        <f t="shared" si="101"/>
        <v>0</v>
      </c>
      <c r="Q90" s="93"/>
      <c r="R90" s="93"/>
      <c r="S90" s="93"/>
      <c r="T90" s="93"/>
      <c r="U90" s="72">
        <f t="shared" si="94"/>
        <v>0</v>
      </c>
      <c r="V90" s="93"/>
      <c r="W90" s="93"/>
      <c r="X90" s="93"/>
      <c r="Y90" s="93"/>
      <c r="Z90" s="93"/>
      <c r="AA90" s="93"/>
      <c r="AB90" s="93"/>
      <c r="AC90" s="72">
        <f t="shared" si="54"/>
        <v>0</v>
      </c>
      <c r="AD90" s="72">
        <f t="shared" si="87"/>
        <v>0</v>
      </c>
      <c r="AE90" s="93"/>
      <c r="AF90" s="72">
        <f t="shared" si="96"/>
        <v>0</v>
      </c>
      <c r="AG90" s="93"/>
      <c r="AH90" s="93"/>
      <c r="AJ90" s="74">
        <f t="shared" si="90"/>
        <v>0</v>
      </c>
    </row>
    <row r="91" spans="4:39" s="87" customFormat="1" hidden="1" x14ac:dyDescent="0.25">
      <c r="E91" s="88" t="s">
        <v>161</v>
      </c>
      <c r="F91" s="89"/>
      <c r="G91" s="89"/>
      <c r="H91" s="89"/>
      <c r="I91" s="90"/>
      <c r="J91" s="99" t="s">
        <v>176</v>
      </c>
      <c r="K91" s="92" t="s">
        <v>177</v>
      </c>
      <c r="L91" s="93"/>
      <c r="M91" s="93"/>
      <c r="N91" s="93"/>
      <c r="O91" s="93"/>
      <c r="P91" s="93">
        <f t="shared" si="101"/>
        <v>0</v>
      </c>
      <c r="Q91" s="93"/>
      <c r="R91" s="93"/>
      <c r="S91" s="93"/>
      <c r="T91" s="93"/>
      <c r="U91" s="72">
        <f t="shared" si="94"/>
        <v>0</v>
      </c>
      <c r="V91" s="93"/>
      <c r="W91" s="93"/>
      <c r="X91" s="93"/>
      <c r="Y91" s="93"/>
      <c r="Z91" s="93"/>
      <c r="AA91" s="93"/>
      <c r="AB91" s="93"/>
      <c r="AC91" s="72">
        <f t="shared" si="54"/>
        <v>0</v>
      </c>
      <c r="AD91" s="72">
        <f t="shared" si="87"/>
        <v>0</v>
      </c>
      <c r="AE91" s="93"/>
      <c r="AF91" s="72">
        <f t="shared" si="96"/>
        <v>0</v>
      </c>
      <c r="AG91" s="93"/>
      <c r="AH91" s="93"/>
      <c r="AJ91" s="74">
        <f t="shared" si="90"/>
        <v>0</v>
      </c>
    </row>
    <row r="92" spans="4:39" s="35" customFormat="1" hidden="1" x14ac:dyDescent="0.25">
      <c r="E92" s="65" t="s">
        <v>161</v>
      </c>
      <c r="F92" s="66"/>
      <c r="G92" s="66"/>
      <c r="H92" s="66"/>
      <c r="I92" s="67"/>
      <c r="J92" s="78" t="s">
        <v>178</v>
      </c>
      <c r="K92" s="79" t="s">
        <v>179</v>
      </c>
      <c r="L92" s="70">
        <f t="shared" ref="L92:AB92" si="102">SUM(L93)</f>
        <v>0</v>
      </c>
      <c r="M92" s="70">
        <f t="shared" si="102"/>
        <v>0</v>
      </c>
      <c r="N92" s="70">
        <f t="shared" si="102"/>
        <v>0</v>
      </c>
      <c r="O92" s="70">
        <f t="shared" si="102"/>
        <v>0</v>
      </c>
      <c r="P92" s="70">
        <f t="shared" si="102"/>
        <v>0</v>
      </c>
      <c r="Q92" s="70">
        <f t="shared" si="102"/>
        <v>0</v>
      </c>
      <c r="R92" s="70"/>
      <c r="S92" s="70">
        <f t="shared" si="102"/>
        <v>0</v>
      </c>
      <c r="T92" s="70">
        <f t="shared" si="102"/>
        <v>0</v>
      </c>
      <c r="U92" s="72">
        <f t="shared" si="94"/>
        <v>0</v>
      </c>
      <c r="V92" s="70">
        <f t="shared" si="102"/>
        <v>0</v>
      </c>
      <c r="W92" s="70"/>
      <c r="X92" s="70">
        <f t="shared" si="102"/>
        <v>0</v>
      </c>
      <c r="Y92" s="70">
        <f t="shared" si="102"/>
        <v>0</v>
      </c>
      <c r="Z92" s="70">
        <f t="shared" si="102"/>
        <v>0</v>
      </c>
      <c r="AA92" s="70">
        <f t="shared" si="102"/>
        <v>0</v>
      </c>
      <c r="AB92" s="70">
        <f t="shared" si="102"/>
        <v>0</v>
      </c>
      <c r="AC92" s="72">
        <f t="shared" si="54"/>
        <v>0</v>
      </c>
      <c r="AD92" s="72">
        <f t="shared" si="87"/>
        <v>0</v>
      </c>
      <c r="AE92" s="70">
        <f t="shared" ref="AE92" si="103">SUM(AE93)</f>
        <v>0</v>
      </c>
      <c r="AF92" s="72">
        <f t="shared" si="96"/>
        <v>0</v>
      </c>
      <c r="AG92" s="70">
        <f t="shared" ref="AG92:AH92" si="104">SUM(AG93)</f>
        <v>0</v>
      </c>
      <c r="AH92" s="70">
        <f t="shared" si="104"/>
        <v>0</v>
      </c>
      <c r="AJ92" s="74">
        <f t="shared" si="90"/>
        <v>0</v>
      </c>
    </row>
    <row r="93" spans="4:39" s="80" customFormat="1" hidden="1" x14ac:dyDescent="0.25">
      <c r="E93" s="81" t="s">
        <v>161</v>
      </c>
      <c r="F93" s="82"/>
      <c r="G93" s="82"/>
      <c r="H93" s="82"/>
      <c r="I93" s="90"/>
      <c r="J93" s="84" t="s">
        <v>180</v>
      </c>
      <c r="K93" s="85" t="s">
        <v>181</v>
      </c>
      <c r="L93" s="86">
        <f t="shared" ref="L93" si="105">SUM(L94:L96)</f>
        <v>0</v>
      </c>
      <c r="M93" s="86">
        <f>SUM(M94:M96)</f>
        <v>0</v>
      </c>
      <c r="N93" s="86">
        <f>SUM(N94:N96)</f>
        <v>0</v>
      </c>
      <c r="O93" s="86">
        <f>SUM(O94:O96)</f>
        <v>0</v>
      </c>
      <c r="P93" s="86">
        <f t="shared" ref="P93:AB93" si="106">SUM(P94:P96)</f>
        <v>0</v>
      </c>
      <c r="Q93" s="86">
        <f>SUM(Q94:Q96)</f>
        <v>0</v>
      </c>
      <c r="R93" s="86"/>
      <c r="S93" s="86">
        <f t="shared" si="106"/>
        <v>0</v>
      </c>
      <c r="T93" s="86">
        <f t="shared" si="106"/>
        <v>0</v>
      </c>
      <c r="U93" s="72">
        <f t="shared" si="94"/>
        <v>0</v>
      </c>
      <c r="V93" s="86">
        <f t="shared" si="106"/>
        <v>0</v>
      </c>
      <c r="W93" s="86"/>
      <c r="X93" s="86">
        <f t="shared" si="106"/>
        <v>0</v>
      </c>
      <c r="Y93" s="86">
        <f t="shared" si="106"/>
        <v>0</v>
      </c>
      <c r="Z93" s="86">
        <f t="shared" si="106"/>
        <v>0</v>
      </c>
      <c r="AA93" s="86">
        <f t="shared" si="106"/>
        <v>0</v>
      </c>
      <c r="AB93" s="86">
        <f t="shared" si="106"/>
        <v>0</v>
      </c>
      <c r="AC93" s="72">
        <f t="shared" si="54"/>
        <v>0</v>
      </c>
      <c r="AD93" s="72">
        <f t="shared" si="87"/>
        <v>0</v>
      </c>
      <c r="AE93" s="86">
        <f t="shared" ref="AE93" si="107">SUM(AE94:AE96)</f>
        <v>0</v>
      </c>
      <c r="AF93" s="72">
        <f t="shared" si="96"/>
        <v>0</v>
      </c>
      <c r="AG93" s="86">
        <f t="shared" ref="AG93:AH93" si="108">SUM(AG94:AG96)</f>
        <v>0</v>
      </c>
      <c r="AH93" s="86">
        <f t="shared" si="108"/>
        <v>0</v>
      </c>
      <c r="AJ93" s="74">
        <f t="shared" si="90"/>
        <v>0</v>
      </c>
    </row>
    <row r="94" spans="4:39" s="94" customFormat="1" hidden="1" x14ac:dyDescent="0.25">
      <c r="E94" s="88" t="s">
        <v>161</v>
      </c>
      <c r="F94" s="89"/>
      <c r="G94" s="89"/>
      <c r="H94" s="89"/>
      <c r="I94" s="90"/>
      <c r="J94" s="99" t="s">
        <v>182</v>
      </c>
      <c r="K94" s="92" t="s">
        <v>183</v>
      </c>
      <c r="L94" s="93"/>
      <c r="M94" s="93"/>
      <c r="N94" s="93"/>
      <c r="O94" s="93"/>
      <c r="P94" s="93">
        <f>Q94-O94</f>
        <v>0</v>
      </c>
      <c r="Q94" s="93"/>
      <c r="R94" s="93"/>
      <c r="S94" s="93"/>
      <c r="T94" s="93"/>
      <c r="U94" s="72">
        <f t="shared" si="94"/>
        <v>0</v>
      </c>
      <c r="V94" s="93"/>
      <c r="W94" s="93"/>
      <c r="X94" s="93"/>
      <c r="Y94" s="93"/>
      <c r="Z94" s="93"/>
      <c r="AA94" s="93"/>
      <c r="AB94" s="93"/>
      <c r="AC94" s="72">
        <f t="shared" si="54"/>
        <v>0</v>
      </c>
      <c r="AD94" s="72">
        <f t="shared" si="87"/>
        <v>0</v>
      </c>
      <c r="AE94" s="93"/>
      <c r="AF94" s="72">
        <f t="shared" si="96"/>
        <v>0</v>
      </c>
      <c r="AG94" s="93"/>
      <c r="AH94" s="93"/>
      <c r="AJ94" s="74">
        <f t="shared" si="90"/>
        <v>0</v>
      </c>
    </row>
    <row r="95" spans="4:39" s="94" customFormat="1" hidden="1" x14ac:dyDescent="0.25">
      <c r="E95" s="88" t="s">
        <v>161</v>
      </c>
      <c r="F95" s="89"/>
      <c r="G95" s="89"/>
      <c r="H95" s="89"/>
      <c r="I95" s="90"/>
      <c r="J95" s="99" t="s">
        <v>184</v>
      </c>
      <c r="K95" s="92" t="s">
        <v>185</v>
      </c>
      <c r="L95" s="100"/>
      <c r="M95" s="93"/>
      <c r="N95" s="93"/>
      <c r="O95" s="93"/>
      <c r="P95" s="93">
        <f>Q95-O95</f>
        <v>0</v>
      </c>
      <c r="Q95" s="93"/>
      <c r="R95" s="93"/>
      <c r="S95" s="100"/>
      <c r="T95" s="100"/>
      <c r="U95" s="72">
        <f t="shared" si="94"/>
        <v>0</v>
      </c>
      <c r="V95" s="100"/>
      <c r="W95" s="100"/>
      <c r="X95" s="100"/>
      <c r="Y95" s="100"/>
      <c r="Z95" s="100"/>
      <c r="AA95" s="100"/>
      <c r="AB95" s="100"/>
      <c r="AC95" s="72">
        <f t="shared" si="54"/>
        <v>0</v>
      </c>
      <c r="AD95" s="72">
        <f t="shared" si="87"/>
        <v>0</v>
      </c>
      <c r="AE95" s="100"/>
      <c r="AF95" s="72">
        <f t="shared" si="96"/>
        <v>0</v>
      </c>
      <c r="AG95" s="100"/>
      <c r="AH95" s="100"/>
      <c r="AJ95" s="74">
        <f t="shared" si="90"/>
        <v>0</v>
      </c>
    </row>
    <row r="96" spans="4:39" s="87" customFormat="1" hidden="1" x14ac:dyDescent="0.25">
      <c r="E96" s="88" t="s">
        <v>161</v>
      </c>
      <c r="F96" s="89"/>
      <c r="G96" s="89"/>
      <c r="H96" s="89"/>
      <c r="I96" s="90"/>
      <c r="J96" s="99" t="s">
        <v>186</v>
      </c>
      <c r="K96" s="92" t="s">
        <v>187</v>
      </c>
      <c r="L96" s="93"/>
      <c r="M96" s="93"/>
      <c r="N96" s="93"/>
      <c r="O96" s="93"/>
      <c r="P96" s="93">
        <f>Q96-O96</f>
        <v>0</v>
      </c>
      <c r="Q96" s="93"/>
      <c r="R96" s="93"/>
      <c r="S96" s="93"/>
      <c r="T96" s="93"/>
      <c r="U96" s="72">
        <f t="shared" si="94"/>
        <v>0</v>
      </c>
      <c r="V96" s="93"/>
      <c r="W96" s="93"/>
      <c r="X96" s="93"/>
      <c r="Y96" s="93"/>
      <c r="Z96" s="93"/>
      <c r="AA96" s="93"/>
      <c r="AB96" s="93"/>
      <c r="AC96" s="72">
        <f t="shared" si="54"/>
        <v>0</v>
      </c>
      <c r="AD96" s="72">
        <f t="shared" si="87"/>
        <v>0</v>
      </c>
      <c r="AE96" s="93"/>
      <c r="AF96" s="72">
        <f t="shared" si="96"/>
        <v>0</v>
      </c>
      <c r="AG96" s="93"/>
      <c r="AH96" s="93"/>
      <c r="AJ96" s="74">
        <f t="shared" si="90"/>
        <v>0</v>
      </c>
    </row>
    <row r="97" spans="4:36" s="35" customFormat="1" x14ac:dyDescent="0.25">
      <c r="E97" s="65"/>
      <c r="F97" s="66"/>
      <c r="G97" s="66"/>
      <c r="H97" s="66"/>
      <c r="I97" s="67"/>
      <c r="J97" s="78" t="s">
        <v>188</v>
      </c>
      <c r="K97" s="79" t="s">
        <v>189</v>
      </c>
      <c r="L97" s="70">
        <f t="shared" ref="L97:AB98" si="109">SUM(L98)</f>
        <v>0</v>
      </c>
      <c r="M97" s="70">
        <f t="shared" si="109"/>
        <v>0</v>
      </c>
      <c r="N97" s="70">
        <f t="shared" si="109"/>
        <v>0</v>
      </c>
      <c r="O97" s="70">
        <f t="shared" si="109"/>
        <v>0</v>
      </c>
      <c r="P97" s="70">
        <f t="shared" si="109"/>
        <v>0</v>
      </c>
      <c r="Q97" s="70">
        <f t="shared" si="109"/>
        <v>0</v>
      </c>
      <c r="R97" s="70"/>
      <c r="S97" s="70">
        <f t="shared" si="109"/>
        <v>0</v>
      </c>
      <c r="T97" s="70">
        <f t="shared" si="109"/>
        <v>2000</v>
      </c>
      <c r="U97" s="72">
        <f t="shared" si="94"/>
        <v>2000</v>
      </c>
      <c r="V97" s="70">
        <f t="shared" si="109"/>
        <v>0</v>
      </c>
      <c r="W97" s="70">
        <f t="shared" si="109"/>
        <v>35000</v>
      </c>
      <c r="X97" s="70">
        <f t="shared" si="109"/>
        <v>0</v>
      </c>
      <c r="Y97" s="70">
        <f t="shared" si="109"/>
        <v>0</v>
      </c>
      <c r="Z97" s="70">
        <f t="shared" si="109"/>
        <v>0</v>
      </c>
      <c r="AA97" s="70">
        <f t="shared" si="109"/>
        <v>0</v>
      </c>
      <c r="AB97" s="70">
        <f t="shared" si="109"/>
        <v>0</v>
      </c>
      <c r="AC97" s="72">
        <f t="shared" si="54"/>
        <v>35000</v>
      </c>
      <c r="AD97" s="72">
        <f t="shared" si="87"/>
        <v>37000</v>
      </c>
      <c r="AE97" s="70">
        <f t="shared" ref="AE97:AE98" si="110">SUM(AE98)</f>
        <v>0</v>
      </c>
      <c r="AF97" s="72">
        <f t="shared" si="96"/>
        <v>37000</v>
      </c>
      <c r="AG97" s="70">
        <f>+AG98</f>
        <v>42390</v>
      </c>
      <c r="AH97" s="70">
        <f>+AH98</f>
        <v>44120</v>
      </c>
      <c r="AJ97" s="74">
        <f t="shared" si="90"/>
        <v>35000</v>
      </c>
    </row>
    <row r="98" spans="4:36" s="35" customFormat="1" x14ac:dyDescent="0.25">
      <c r="E98" s="65" t="s">
        <v>161</v>
      </c>
      <c r="F98" s="66"/>
      <c r="G98" s="66"/>
      <c r="H98" s="66" t="s">
        <v>107</v>
      </c>
      <c r="I98" s="111" t="s">
        <v>137</v>
      </c>
      <c r="J98" s="78" t="s">
        <v>190</v>
      </c>
      <c r="K98" s="79" t="s">
        <v>191</v>
      </c>
      <c r="L98" s="70">
        <f t="shared" si="109"/>
        <v>0</v>
      </c>
      <c r="M98" s="70">
        <f t="shared" si="109"/>
        <v>0</v>
      </c>
      <c r="N98" s="70">
        <f t="shared" si="109"/>
        <v>0</v>
      </c>
      <c r="O98" s="70">
        <f t="shared" si="109"/>
        <v>0</v>
      </c>
      <c r="P98" s="70">
        <f t="shared" si="109"/>
        <v>0</v>
      </c>
      <c r="Q98" s="70">
        <f t="shared" si="109"/>
        <v>0</v>
      </c>
      <c r="R98" s="70"/>
      <c r="S98" s="70">
        <f t="shared" si="109"/>
        <v>0</v>
      </c>
      <c r="T98" s="70">
        <f t="shared" si="109"/>
        <v>2000</v>
      </c>
      <c r="U98" s="72">
        <f t="shared" si="94"/>
        <v>2000</v>
      </c>
      <c r="V98" s="70">
        <f t="shared" si="109"/>
        <v>0</v>
      </c>
      <c r="W98" s="70">
        <f t="shared" si="109"/>
        <v>35000</v>
      </c>
      <c r="X98" s="70">
        <f t="shared" si="109"/>
        <v>0</v>
      </c>
      <c r="Y98" s="70">
        <f t="shared" si="109"/>
        <v>0</v>
      </c>
      <c r="Z98" s="70">
        <f t="shared" si="109"/>
        <v>0</v>
      </c>
      <c r="AA98" s="70">
        <f t="shared" si="109"/>
        <v>0</v>
      </c>
      <c r="AB98" s="70">
        <f t="shared" si="109"/>
        <v>0</v>
      </c>
      <c r="AC98" s="72">
        <f t="shared" si="54"/>
        <v>35000</v>
      </c>
      <c r="AD98" s="72">
        <f t="shared" si="87"/>
        <v>37000</v>
      </c>
      <c r="AE98" s="70">
        <f t="shared" si="110"/>
        <v>0</v>
      </c>
      <c r="AF98" s="72">
        <f t="shared" si="96"/>
        <v>37000</v>
      </c>
      <c r="AG98" s="70">
        <f t="shared" ref="AG98:AH98" si="111">SUM(AG99)</f>
        <v>42390</v>
      </c>
      <c r="AH98" s="70">
        <f t="shared" si="111"/>
        <v>44120</v>
      </c>
      <c r="AJ98" s="74">
        <f t="shared" si="90"/>
        <v>35000</v>
      </c>
    </row>
    <row r="99" spans="4:36" s="80" customFormat="1" x14ac:dyDescent="0.25">
      <c r="E99" s="81" t="s">
        <v>161</v>
      </c>
      <c r="F99" s="82"/>
      <c r="G99" s="82"/>
      <c r="H99" s="82" t="s">
        <v>107</v>
      </c>
      <c r="I99" s="112" t="s">
        <v>137</v>
      </c>
      <c r="J99" s="84" t="s">
        <v>192</v>
      </c>
      <c r="K99" s="85" t="s">
        <v>193</v>
      </c>
      <c r="L99" s="86">
        <f t="shared" ref="L99:AB99" si="112">SUM(L100+L103+L105+L108)</f>
        <v>0</v>
      </c>
      <c r="M99" s="86">
        <f t="shared" si="112"/>
        <v>0</v>
      </c>
      <c r="N99" s="86">
        <f t="shared" si="112"/>
        <v>0</v>
      </c>
      <c r="O99" s="86">
        <f t="shared" si="112"/>
        <v>0</v>
      </c>
      <c r="P99" s="86">
        <f t="shared" si="112"/>
        <v>0</v>
      </c>
      <c r="Q99" s="86">
        <f t="shared" si="112"/>
        <v>0</v>
      </c>
      <c r="R99" s="86"/>
      <c r="S99" s="86">
        <f t="shared" si="112"/>
        <v>0</v>
      </c>
      <c r="T99" s="86">
        <f t="shared" si="112"/>
        <v>2000</v>
      </c>
      <c r="U99" s="72">
        <f t="shared" si="94"/>
        <v>2000</v>
      </c>
      <c r="V99" s="86">
        <f t="shared" si="112"/>
        <v>0</v>
      </c>
      <c r="W99" s="86">
        <f t="shared" si="112"/>
        <v>35000</v>
      </c>
      <c r="X99" s="86">
        <f t="shared" si="112"/>
        <v>0</v>
      </c>
      <c r="Y99" s="86">
        <f t="shared" si="112"/>
        <v>0</v>
      </c>
      <c r="Z99" s="86">
        <f t="shared" si="112"/>
        <v>0</v>
      </c>
      <c r="AA99" s="86">
        <f t="shared" si="112"/>
        <v>0</v>
      </c>
      <c r="AB99" s="86">
        <f t="shared" si="112"/>
        <v>0</v>
      </c>
      <c r="AC99" s="72">
        <f t="shared" si="54"/>
        <v>35000</v>
      </c>
      <c r="AD99" s="72">
        <f t="shared" si="87"/>
        <v>37000</v>
      </c>
      <c r="AE99" s="86">
        <f t="shared" ref="AE99" si="113">SUM(AE100+AE103+AE105+AE108)</f>
        <v>0</v>
      </c>
      <c r="AF99" s="72">
        <f t="shared" si="96"/>
        <v>37000</v>
      </c>
      <c r="AG99" s="86">
        <f t="shared" ref="AG99:AH99" si="114">SUM(AG100+AG103+AG105+AG108)</f>
        <v>42390</v>
      </c>
      <c r="AH99" s="86">
        <f t="shared" si="114"/>
        <v>44120</v>
      </c>
      <c r="AJ99" s="74">
        <f t="shared" si="90"/>
        <v>35000</v>
      </c>
    </row>
    <row r="100" spans="4:36" s="113" customFormat="1" x14ac:dyDescent="0.25">
      <c r="E100" s="114" t="s">
        <v>107</v>
      </c>
      <c r="F100" s="115"/>
      <c r="G100" s="115"/>
      <c r="H100" s="115"/>
      <c r="I100" s="116"/>
      <c r="J100" s="117" t="s">
        <v>194</v>
      </c>
      <c r="K100" s="118" t="s">
        <v>195</v>
      </c>
      <c r="L100" s="119">
        <f t="shared" ref="L100" si="115">SUM(L101:L102)</f>
        <v>0</v>
      </c>
      <c r="M100" s="119">
        <f>SUM(M101:M102)</f>
        <v>0</v>
      </c>
      <c r="N100" s="119">
        <f>SUM(N101:N102)</f>
        <v>0</v>
      </c>
      <c r="O100" s="119">
        <f t="shared" ref="O100:AB100" si="116">SUM(O101:O102)</f>
        <v>0</v>
      </c>
      <c r="P100" s="119">
        <f t="shared" si="116"/>
        <v>0</v>
      </c>
      <c r="Q100" s="119">
        <f t="shared" si="116"/>
        <v>0</v>
      </c>
      <c r="R100" s="119"/>
      <c r="S100" s="119">
        <f t="shared" si="116"/>
        <v>0</v>
      </c>
      <c r="T100" s="119">
        <f t="shared" si="116"/>
        <v>2000</v>
      </c>
      <c r="U100" s="119">
        <f t="shared" si="116"/>
        <v>2000</v>
      </c>
      <c r="V100" s="119">
        <f t="shared" si="116"/>
        <v>0</v>
      </c>
      <c r="W100" s="119">
        <f t="shared" si="116"/>
        <v>35000</v>
      </c>
      <c r="X100" s="119">
        <f t="shared" si="116"/>
        <v>0</v>
      </c>
      <c r="Y100" s="119">
        <f t="shared" si="116"/>
        <v>0</v>
      </c>
      <c r="Z100" s="119">
        <f t="shared" si="116"/>
        <v>0</v>
      </c>
      <c r="AA100" s="119">
        <f t="shared" si="116"/>
        <v>0</v>
      </c>
      <c r="AB100" s="119">
        <f t="shared" si="116"/>
        <v>0</v>
      </c>
      <c r="AC100" s="72">
        <f t="shared" si="54"/>
        <v>35000</v>
      </c>
      <c r="AD100" s="72">
        <f t="shared" si="87"/>
        <v>37000</v>
      </c>
      <c r="AE100" s="119">
        <f t="shared" ref="AE100" si="117">SUM(AE101:AE102)</f>
        <v>0</v>
      </c>
      <c r="AF100" s="72">
        <f t="shared" si="96"/>
        <v>37000</v>
      </c>
      <c r="AG100" s="119">
        <f t="shared" ref="AG100:AH100" si="118">SUM(AG101:AG102)</f>
        <v>42390</v>
      </c>
      <c r="AH100" s="119">
        <f t="shared" si="118"/>
        <v>44120</v>
      </c>
      <c r="AJ100" s="74">
        <f t="shared" si="90"/>
        <v>35000</v>
      </c>
    </row>
    <row r="101" spans="4:36" s="87" customFormat="1" x14ac:dyDescent="0.25">
      <c r="E101" s="88" t="s">
        <v>107</v>
      </c>
      <c r="F101" s="89"/>
      <c r="G101" s="89"/>
      <c r="H101" s="89"/>
      <c r="I101" s="90"/>
      <c r="J101" s="103" t="s">
        <v>194</v>
      </c>
      <c r="K101" s="91" t="s">
        <v>196</v>
      </c>
      <c r="L101" s="93"/>
      <c r="M101" s="93"/>
      <c r="N101" s="93"/>
      <c r="O101" s="93"/>
      <c r="P101" s="93">
        <f>Q101-O101</f>
        <v>0</v>
      </c>
      <c r="Q101" s="93"/>
      <c r="R101" s="93"/>
      <c r="S101" s="93"/>
      <c r="T101" s="93">
        <v>2000</v>
      </c>
      <c r="U101" s="72">
        <f t="shared" si="94"/>
        <v>2000</v>
      </c>
      <c r="V101" s="216">
        <v>0</v>
      </c>
      <c r="W101" s="216">
        <v>35000</v>
      </c>
      <c r="X101" s="93">
        <v>0</v>
      </c>
      <c r="Y101" s="93"/>
      <c r="Z101" s="93"/>
      <c r="AA101" s="93"/>
      <c r="AB101" s="93"/>
      <c r="AC101" s="72">
        <f t="shared" si="54"/>
        <v>35000</v>
      </c>
      <c r="AD101" s="72">
        <f t="shared" si="87"/>
        <v>37000</v>
      </c>
      <c r="AE101" s="93"/>
      <c r="AF101" s="72">
        <f t="shared" si="96"/>
        <v>37000</v>
      </c>
      <c r="AG101" s="93">
        <v>42390</v>
      </c>
      <c r="AH101" s="93">
        <v>44120</v>
      </c>
      <c r="AJ101" s="74">
        <f t="shared" si="90"/>
        <v>35000</v>
      </c>
    </row>
    <row r="102" spans="4:36" s="87" customFormat="1" hidden="1" x14ac:dyDescent="0.25">
      <c r="E102" s="88" t="s">
        <v>107</v>
      </c>
      <c r="F102" s="89"/>
      <c r="G102" s="89"/>
      <c r="H102" s="89"/>
      <c r="I102" s="90"/>
      <c r="J102" s="103" t="s">
        <v>194</v>
      </c>
      <c r="K102" s="91" t="s">
        <v>197</v>
      </c>
      <c r="L102" s="93"/>
      <c r="M102" s="93"/>
      <c r="N102" s="93"/>
      <c r="O102" s="93"/>
      <c r="P102" s="93">
        <f>Q102-O102</f>
        <v>0</v>
      </c>
      <c r="Q102" s="93"/>
      <c r="R102" s="93"/>
      <c r="S102" s="93"/>
      <c r="T102" s="93"/>
      <c r="U102" s="72">
        <f t="shared" si="94"/>
        <v>0</v>
      </c>
      <c r="V102" s="93"/>
      <c r="W102" s="93"/>
      <c r="X102" s="93"/>
      <c r="Y102" s="93"/>
      <c r="Z102" s="93"/>
      <c r="AA102" s="93"/>
      <c r="AB102" s="93"/>
      <c r="AC102" s="72">
        <f t="shared" si="54"/>
        <v>0</v>
      </c>
      <c r="AD102" s="72">
        <f t="shared" si="87"/>
        <v>0</v>
      </c>
      <c r="AE102" s="93"/>
      <c r="AF102" s="72">
        <f t="shared" si="96"/>
        <v>0</v>
      </c>
      <c r="AG102" s="93"/>
      <c r="AH102" s="93"/>
      <c r="AJ102" s="74">
        <f t="shared" si="90"/>
        <v>0</v>
      </c>
    </row>
    <row r="103" spans="4:36" s="113" customFormat="1" hidden="1" x14ac:dyDescent="0.25">
      <c r="E103" s="114" t="s">
        <v>137</v>
      </c>
      <c r="F103" s="115"/>
      <c r="G103" s="115"/>
      <c r="H103" s="115"/>
      <c r="I103" s="116"/>
      <c r="J103" s="117" t="s">
        <v>198</v>
      </c>
      <c r="K103" s="118" t="s">
        <v>199</v>
      </c>
      <c r="L103" s="119">
        <f t="shared" ref="L103:AB103" si="119">SUM(L104)</f>
        <v>0</v>
      </c>
      <c r="M103" s="119">
        <f t="shared" si="119"/>
        <v>0</v>
      </c>
      <c r="N103" s="119">
        <f t="shared" si="119"/>
        <v>0</v>
      </c>
      <c r="O103" s="119">
        <f t="shared" si="119"/>
        <v>0</v>
      </c>
      <c r="P103" s="119">
        <f t="shared" si="119"/>
        <v>0</v>
      </c>
      <c r="Q103" s="119">
        <f t="shared" si="119"/>
        <v>0</v>
      </c>
      <c r="R103" s="119"/>
      <c r="S103" s="119">
        <f t="shared" si="119"/>
        <v>0</v>
      </c>
      <c r="T103" s="119">
        <f t="shared" si="119"/>
        <v>0</v>
      </c>
      <c r="U103" s="72">
        <f t="shared" si="94"/>
        <v>0</v>
      </c>
      <c r="V103" s="119">
        <f t="shared" si="119"/>
        <v>0</v>
      </c>
      <c r="W103" s="119"/>
      <c r="X103" s="119">
        <f t="shared" si="119"/>
        <v>0</v>
      </c>
      <c r="Y103" s="119">
        <f t="shared" si="119"/>
        <v>0</v>
      </c>
      <c r="Z103" s="119">
        <f t="shared" si="119"/>
        <v>0</v>
      </c>
      <c r="AA103" s="119">
        <f t="shared" si="119"/>
        <v>0</v>
      </c>
      <c r="AB103" s="119">
        <f t="shared" si="119"/>
        <v>0</v>
      </c>
      <c r="AC103" s="72">
        <f t="shared" si="54"/>
        <v>0</v>
      </c>
      <c r="AD103" s="72">
        <f t="shared" si="87"/>
        <v>0</v>
      </c>
      <c r="AE103" s="119">
        <f t="shared" ref="AE103" si="120">SUM(AE104)</f>
        <v>0</v>
      </c>
      <c r="AF103" s="72">
        <f t="shared" si="96"/>
        <v>0</v>
      </c>
      <c r="AG103" s="119">
        <f t="shared" ref="AG103:AH103" si="121">SUM(AG104)</f>
        <v>0</v>
      </c>
      <c r="AH103" s="119">
        <f t="shared" si="121"/>
        <v>0</v>
      </c>
      <c r="AJ103" s="74">
        <f t="shared" si="90"/>
        <v>0</v>
      </c>
    </row>
    <row r="104" spans="4:36" s="87" customFormat="1" hidden="1" x14ac:dyDescent="0.25">
      <c r="E104" s="88" t="s">
        <v>137</v>
      </c>
      <c r="F104" s="89"/>
      <c r="G104" s="89"/>
      <c r="H104" s="89"/>
      <c r="I104" s="90"/>
      <c r="J104" s="103" t="s">
        <v>198</v>
      </c>
      <c r="K104" s="91" t="s">
        <v>200</v>
      </c>
      <c r="L104" s="93"/>
      <c r="M104" s="93"/>
      <c r="N104" s="93"/>
      <c r="O104" s="93"/>
      <c r="P104" s="93">
        <f>Q104-O104</f>
        <v>0</v>
      </c>
      <c r="Q104" s="93"/>
      <c r="R104" s="93"/>
      <c r="S104" s="93"/>
      <c r="T104" s="93"/>
      <c r="U104" s="72">
        <f t="shared" si="94"/>
        <v>0</v>
      </c>
      <c r="V104" s="93"/>
      <c r="W104" s="93"/>
      <c r="X104" s="93"/>
      <c r="Y104" s="93"/>
      <c r="Z104" s="93"/>
      <c r="AA104" s="93"/>
      <c r="AB104" s="93"/>
      <c r="AC104" s="72">
        <f t="shared" si="54"/>
        <v>0</v>
      </c>
      <c r="AD104" s="72">
        <f t="shared" si="87"/>
        <v>0</v>
      </c>
      <c r="AE104" s="93"/>
      <c r="AF104" s="72">
        <f t="shared" si="96"/>
        <v>0</v>
      </c>
      <c r="AG104" s="93"/>
      <c r="AH104" s="93"/>
      <c r="AJ104" s="74">
        <f t="shared" si="90"/>
        <v>0</v>
      </c>
    </row>
    <row r="105" spans="4:36" s="113" customFormat="1" x14ac:dyDescent="0.25">
      <c r="E105" s="114" t="s">
        <v>161</v>
      </c>
      <c r="F105" s="115"/>
      <c r="G105" s="115"/>
      <c r="H105" s="115" t="s">
        <v>107</v>
      </c>
      <c r="I105" s="116"/>
      <c r="J105" s="117" t="s">
        <v>201</v>
      </c>
      <c r="K105" s="118" t="s">
        <v>202</v>
      </c>
      <c r="L105" s="119">
        <f t="shared" ref="L105:AB105" si="122">SUM(L106:L107)</f>
        <v>0</v>
      </c>
      <c r="M105" s="119">
        <f t="shared" si="122"/>
        <v>0</v>
      </c>
      <c r="N105" s="119">
        <f t="shared" si="122"/>
        <v>0</v>
      </c>
      <c r="O105" s="119">
        <f t="shared" si="122"/>
        <v>0</v>
      </c>
      <c r="P105" s="119">
        <f t="shared" si="122"/>
        <v>0</v>
      </c>
      <c r="Q105" s="119">
        <f t="shared" si="122"/>
        <v>0</v>
      </c>
      <c r="R105" s="119"/>
      <c r="S105" s="119">
        <f t="shared" si="122"/>
        <v>0</v>
      </c>
      <c r="T105" s="119">
        <f t="shared" si="122"/>
        <v>0</v>
      </c>
      <c r="U105" s="72">
        <f t="shared" si="94"/>
        <v>0</v>
      </c>
      <c r="V105" s="119">
        <f t="shared" si="122"/>
        <v>0</v>
      </c>
      <c r="W105" s="119"/>
      <c r="X105" s="119">
        <f t="shared" si="122"/>
        <v>0</v>
      </c>
      <c r="Y105" s="119">
        <f t="shared" si="122"/>
        <v>0</v>
      </c>
      <c r="Z105" s="119">
        <f t="shared" si="122"/>
        <v>0</v>
      </c>
      <c r="AA105" s="119">
        <f t="shared" si="122"/>
        <v>0</v>
      </c>
      <c r="AB105" s="119">
        <f t="shared" si="122"/>
        <v>0</v>
      </c>
      <c r="AC105" s="72">
        <f t="shared" si="54"/>
        <v>0</v>
      </c>
      <c r="AD105" s="72">
        <f t="shared" si="87"/>
        <v>0</v>
      </c>
      <c r="AE105" s="119">
        <f t="shared" ref="AE105" si="123">SUM(AE106:AE107)</f>
        <v>0</v>
      </c>
      <c r="AF105" s="72">
        <f t="shared" si="96"/>
        <v>0</v>
      </c>
      <c r="AG105" s="119">
        <f t="shared" ref="AG105:AH105" si="124">SUM(AG106:AG107)</f>
        <v>0</v>
      </c>
      <c r="AH105" s="119">
        <f t="shared" si="124"/>
        <v>0</v>
      </c>
      <c r="AJ105" s="74">
        <f t="shared" si="90"/>
        <v>0</v>
      </c>
    </row>
    <row r="106" spans="4:36" s="87" customFormat="1" hidden="1" x14ac:dyDescent="0.25">
      <c r="E106" s="88" t="s">
        <v>161</v>
      </c>
      <c r="F106" s="89"/>
      <c r="G106" s="89"/>
      <c r="H106" s="89" t="s">
        <v>107</v>
      </c>
      <c r="I106" s="90"/>
      <c r="J106" s="103" t="s">
        <v>201</v>
      </c>
      <c r="K106" s="91" t="s">
        <v>203</v>
      </c>
      <c r="L106" s="93"/>
      <c r="M106" s="93"/>
      <c r="N106" s="93"/>
      <c r="O106" s="93"/>
      <c r="P106" s="93">
        <f>Q106-O106</f>
        <v>0</v>
      </c>
      <c r="Q106" s="93"/>
      <c r="R106" s="93"/>
      <c r="S106" s="93"/>
      <c r="T106" s="93"/>
      <c r="U106" s="72">
        <f t="shared" si="94"/>
        <v>0</v>
      </c>
      <c r="V106" s="93">
        <v>0</v>
      </c>
      <c r="W106" s="93"/>
      <c r="X106" s="93"/>
      <c r="Y106" s="93"/>
      <c r="Z106" s="93"/>
      <c r="AA106" s="93"/>
      <c r="AB106" s="93"/>
      <c r="AC106" s="72">
        <f t="shared" si="54"/>
        <v>0</v>
      </c>
      <c r="AD106" s="72">
        <f t="shared" si="87"/>
        <v>0</v>
      </c>
      <c r="AE106" s="93"/>
      <c r="AF106" s="72">
        <f t="shared" si="96"/>
        <v>0</v>
      </c>
      <c r="AG106" s="93"/>
      <c r="AH106" s="93"/>
      <c r="AJ106" s="74">
        <f t="shared" si="90"/>
        <v>0</v>
      </c>
    </row>
    <row r="107" spans="4:36" s="87" customFormat="1" hidden="1" x14ac:dyDescent="0.25">
      <c r="E107" s="88" t="s">
        <v>161</v>
      </c>
      <c r="F107" s="89"/>
      <c r="G107" s="89"/>
      <c r="H107" s="89" t="s">
        <v>107</v>
      </c>
      <c r="I107" s="90"/>
      <c r="J107" s="103" t="s">
        <v>201</v>
      </c>
      <c r="K107" s="91" t="s">
        <v>203</v>
      </c>
      <c r="L107" s="93"/>
      <c r="M107" s="93"/>
      <c r="N107" s="93"/>
      <c r="O107" s="93"/>
      <c r="P107" s="93">
        <f>Q107-O107</f>
        <v>0</v>
      </c>
      <c r="Q107" s="93"/>
      <c r="R107" s="93"/>
      <c r="S107" s="93"/>
      <c r="T107" s="93"/>
      <c r="U107" s="72">
        <f t="shared" si="94"/>
        <v>0</v>
      </c>
      <c r="V107" s="93"/>
      <c r="W107" s="93"/>
      <c r="X107" s="93"/>
      <c r="Y107" s="93"/>
      <c r="Z107" s="93"/>
      <c r="AA107" s="93"/>
      <c r="AB107" s="93"/>
      <c r="AC107" s="72">
        <f t="shared" si="54"/>
        <v>0</v>
      </c>
      <c r="AD107" s="72">
        <f t="shared" si="87"/>
        <v>0</v>
      </c>
      <c r="AE107" s="93"/>
      <c r="AF107" s="72">
        <f t="shared" si="96"/>
        <v>0</v>
      </c>
      <c r="AG107" s="93"/>
      <c r="AH107" s="93"/>
      <c r="AJ107" s="74">
        <f t="shared" si="90"/>
        <v>0</v>
      </c>
    </row>
    <row r="108" spans="4:36" s="113" customFormat="1" hidden="1" x14ac:dyDescent="0.25">
      <c r="E108" s="114" t="s">
        <v>161</v>
      </c>
      <c r="F108" s="115"/>
      <c r="G108" s="115"/>
      <c r="H108" s="115"/>
      <c r="I108" s="116"/>
      <c r="J108" s="117" t="s">
        <v>204</v>
      </c>
      <c r="K108" s="118" t="s">
        <v>193</v>
      </c>
      <c r="L108" s="119">
        <f t="shared" ref="L108" si="125">SUM(L109:L111)</f>
        <v>0</v>
      </c>
      <c r="M108" s="119">
        <f>SUM(M109:M111)</f>
        <v>0</v>
      </c>
      <c r="N108" s="119">
        <f>SUM(N109:N111)</f>
        <v>0</v>
      </c>
      <c r="O108" s="119">
        <f t="shared" ref="O108:AB108" si="126">SUM(O109:O111)</f>
        <v>0</v>
      </c>
      <c r="P108" s="119">
        <f t="shared" si="126"/>
        <v>0</v>
      </c>
      <c r="Q108" s="119">
        <f t="shared" si="126"/>
        <v>0</v>
      </c>
      <c r="R108" s="119"/>
      <c r="S108" s="119">
        <f t="shared" si="126"/>
        <v>0</v>
      </c>
      <c r="T108" s="119">
        <f t="shared" si="126"/>
        <v>0</v>
      </c>
      <c r="U108" s="72">
        <f t="shared" si="94"/>
        <v>0</v>
      </c>
      <c r="V108" s="119">
        <f t="shared" si="126"/>
        <v>0</v>
      </c>
      <c r="W108" s="119"/>
      <c r="X108" s="119">
        <f t="shared" si="126"/>
        <v>0</v>
      </c>
      <c r="Y108" s="119">
        <f t="shared" si="126"/>
        <v>0</v>
      </c>
      <c r="Z108" s="119">
        <f t="shared" si="126"/>
        <v>0</v>
      </c>
      <c r="AA108" s="119">
        <f t="shared" si="126"/>
        <v>0</v>
      </c>
      <c r="AB108" s="119">
        <f t="shared" si="126"/>
        <v>0</v>
      </c>
      <c r="AC108" s="72">
        <f t="shared" si="54"/>
        <v>0</v>
      </c>
      <c r="AD108" s="72">
        <f t="shared" si="87"/>
        <v>0</v>
      </c>
      <c r="AE108" s="119">
        <f t="shared" ref="AE108" si="127">SUM(AE109:AE111)</f>
        <v>0</v>
      </c>
      <c r="AF108" s="72">
        <f t="shared" si="96"/>
        <v>0</v>
      </c>
      <c r="AG108" s="119">
        <f t="shared" ref="AG108:AH108" si="128">SUM(AG109:AG111)</f>
        <v>0</v>
      </c>
      <c r="AH108" s="119">
        <f t="shared" si="128"/>
        <v>0</v>
      </c>
      <c r="AJ108" s="74">
        <f t="shared" si="90"/>
        <v>0</v>
      </c>
    </row>
    <row r="109" spans="4:36" s="87" customFormat="1" hidden="1" x14ac:dyDescent="0.25">
      <c r="E109" s="88" t="s">
        <v>161</v>
      </c>
      <c r="F109" s="89"/>
      <c r="G109" s="89"/>
      <c r="H109" s="89"/>
      <c r="I109" s="90"/>
      <c r="J109" s="103" t="s">
        <v>204</v>
      </c>
      <c r="K109" s="91" t="s">
        <v>205</v>
      </c>
      <c r="L109" s="93"/>
      <c r="M109" s="93"/>
      <c r="N109" s="93"/>
      <c r="O109" s="93"/>
      <c r="P109" s="93">
        <f>Q109-O109</f>
        <v>0</v>
      </c>
      <c r="Q109" s="93"/>
      <c r="R109" s="93"/>
      <c r="S109" s="93"/>
      <c r="T109" s="93"/>
      <c r="U109" s="72">
        <f t="shared" si="94"/>
        <v>0</v>
      </c>
      <c r="V109" s="93"/>
      <c r="W109" s="93"/>
      <c r="X109" s="93"/>
      <c r="Y109" s="93"/>
      <c r="Z109" s="93"/>
      <c r="AA109" s="93"/>
      <c r="AB109" s="93"/>
      <c r="AC109" s="72">
        <f t="shared" si="54"/>
        <v>0</v>
      </c>
      <c r="AD109" s="72">
        <f t="shared" si="87"/>
        <v>0</v>
      </c>
      <c r="AE109" s="93"/>
      <c r="AF109" s="72">
        <f t="shared" si="96"/>
        <v>0</v>
      </c>
      <c r="AG109" s="93"/>
      <c r="AH109" s="93"/>
      <c r="AJ109" s="74">
        <f t="shared" si="90"/>
        <v>0</v>
      </c>
    </row>
    <row r="110" spans="4:36" s="87" customFormat="1" hidden="1" x14ac:dyDescent="0.25">
      <c r="E110" s="88" t="s">
        <v>161</v>
      </c>
      <c r="F110" s="89"/>
      <c r="G110" s="89"/>
      <c r="H110" s="89"/>
      <c r="I110" s="90"/>
      <c r="J110" s="103" t="s">
        <v>204</v>
      </c>
      <c r="K110" s="91" t="s">
        <v>206</v>
      </c>
      <c r="L110" s="93"/>
      <c r="M110" s="93"/>
      <c r="N110" s="93"/>
      <c r="O110" s="93"/>
      <c r="P110" s="93">
        <f>Q110-O110</f>
        <v>0</v>
      </c>
      <c r="Q110" s="93"/>
      <c r="R110" s="93"/>
      <c r="S110" s="93"/>
      <c r="T110" s="93"/>
      <c r="U110" s="72">
        <f t="shared" si="94"/>
        <v>0</v>
      </c>
      <c r="V110" s="93"/>
      <c r="W110" s="93"/>
      <c r="X110" s="93"/>
      <c r="Y110" s="93"/>
      <c r="Z110" s="93"/>
      <c r="AA110" s="93"/>
      <c r="AB110" s="93"/>
      <c r="AC110" s="72">
        <f t="shared" si="54"/>
        <v>0</v>
      </c>
      <c r="AD110" s="72">
        <f t="shared" si="87"/>
        <v>0</v>
      </c>
      <c r="AE110" s="93"/>
      <c r="AF110" s="72">
        <f t="shared" si="96"/>
        <v>0</v>
      </c>
      <c r="AG110" s="93"/>
      <c r="AH110" s="93"/>
      <c r="AJ110" s="74">
        <f t="shared" si="90"/>
        <v>0</v>
      </c>
    </row>
    <row r="111" spans="4:36" s="94" customFormat="1" hidden="1" x14ac:dyDescent="0.25">
      <c r="E111" s="88" t="s">
        <v>161</v>
      </c>
      <c r="F111" s="89"/>
      <c r="G111" s="89"/>
      <c r="H111" s="89"/>
      <c r="I111" s="90"/>
      <c r="J111" s="99" t="s">
        <v>204</v>
      </c>
      <c r="K111" s="92" t="s">
        <v>193</v>
      </c>
      <c r="L111" s="93"/>
      <c r="M111" s="93"/>
      <c r="N111" s="93"/>
      <c r="O111" s="93"/>
      <c r="P111" s="93">
        <v>0</v>
      </c>
      <c r="Q111" s="93"/>
      <c r="R111" s="93"/>
      <c r="S111" s="93"/>
      <c r="T111" s="93"/>
      <c r="U111" s="72">
        <f t="shared" si="94"/>
        <v>0</v>
      </c>
      <c r="V111" s="93"/>
      <c r="W111" s="93"/>
      <c r="X111" s="93"/>
      <c r="Y111" s="93"/>
      <c r="Z111" s="93"/>
      <c r="AA111" s="93"/>
      <c r="AB111" s="93"/>
      <c r="AC111" s="72">
        <f t="shared" ref="AC111:AC112" si="129">SUM(V111:AB111)</f>
        <v>0</v>
      </c>
      <c r="AD111" s="72">
        <f t="shared" si="87"/>
        <v>0</v>
      </c>
      <c r="AE111" s="93"/>
      <c r="AF111" s="72">
        <f t="shared" si="96"/>
        <v>0</v>
      </c>
      <c r="AG111" s="93"/>
      <c r="AH111" s="93"/>
      <c r="AJ111" s="74">
        <f t="shared" si="90"/>
        <v>0</v>
      </c>
    </row>
    <row r="112" spans="4:36" s="35" customFormat="1" ht="33.75" customHeight="1" x14ac:dyDescent="0.25">
      <c r="D112" s="95" t="s">
        <v>207</v>
      </c>
      <c r="E112" s="65" t="s">
        <v>161</v>
      </c>
      <c r="F112" s="66" t="s">
        <v>208</v>
      </c>
      <c r="G112" s="66"/>
      <c r="H112" s="66"/>
      <c r="I112" s="67"/>
      <c r="J112" s="78" t="s">
        <v>122</v>
      </c>
      <c r="K112" s="79" t="s">
        <v>209</v>
      </c>
      <c r="L112" s="70">
        <f>SUM(L113+L119)</f>
        <v>0</v>
      </c>
      <c r="M112" s="70">
        <f t="shared" ref="M112:AB112" si="130">SUM(M113+M119)</f>
        <v>0</v>
      </c>
      <c r="N112" s="70">
        <f t="shared" si="130"/>
        <v>0</v>
      </c>
      <c r="O112" s="70">
        <f t="shared" si="130"/>
        <v>0</v>
      </c>
      <c r="P112" s="70">
        <f t="shared" si="130"/>
        <v>0</v>
      </c>
      <c r="Q112" s="70">
        <f t="shared" si="130"/>
        <v>0</v>
      </c>
      <c r="R112" s="70"/>
      <c r="S112" s="70">
        <f t="shared" si="130"/>
        <v>0</v>
      </c>
      <c r="T112" s="70">
        <f t="shared" si="130"/>
        <v>0</v>
      </c>
      <c r="U112" s="72">
        <f t="shared" si="94"/>
        <v>0</v>
      </c>
      <c r="V112" s="70">
        <f t="shared" si="130"/>
        <v>4950</v>
      </c>
      <c r="W112" s="70"/>
      <c r="X112" s="70">
        <f t="shared" si="130"/>
        <v>0</v>
      </c>
      <c r="Y112" s="70">
        <f t="shared" si="130"/>
        <v>0</v>
      </c>
      <c r="Z112" s="70">
        <f t="shared" si="130"/>
        <v>0</v>
      </c>
      <c r="AA112" s="70">
        <f t="shared" si="130"/>
        <v>5150</v>
      </c>
      <c r="AB112" s="70">
        <f t="shared" si="130"/>
        <v>0</v>
      </c>
      <c r="AC112" s="72">
        <f t="shared" si="129"/>
        <v>10100</v>
      </c>
      <c r="AD112" s="72">
        <f t="shared" si="87"/>
        <v>10100</v>
      </c>
      <c r="AE112" s="70">
        <f t="shared" ref="AE112" si="131">SUM(AE113+AE119)</f>
        <v>0</v>
      </c>
      <c r="AF112" s="72">
        <f t="shared" si="96"/>
        <v>10100</v>
      </c>
      <c r="AG112" s="70">
        <f>+AG113+AG119</f>
        <v>7425</v>
      </c>
      <c r="AH112" s="70">
        <f>+AH113+AH119</f>
        <v>7515</v>
      </c>
      <c r="AJ112" s="74">
        <f t="shared" si="90"/>
        <v>10100</v>
      </c>
    </row>
    <row r="113" spans="4:36" s="35" customFormat="1" x14ac:dyDescent="0.25">
      <c r="D113" s="95" t="s">
        <v>210</v>
      </c>
      <c r="E113" s="65" t="s">
        <v>161</v>
      </c>
      <c r="F113" s="66"/>
      <c r="G113" s="66"/>
      <c r="H113" s="66"/>
      <c r="I113" s="67"/>
      <c r="J113" s="78" t="s">
        <v>211</v>
      </c>
      <c r="K113" s="79" t="s">
        <v>212</v>
      </c>
      <c r="L113" s="70">
        <f>SUM(L114+L117)</f>
        <v>0</v>
      </c>
      <c r="M113" s="70">
        <f t="shared" ref="M113:AB113" si="132">SUM(M114+M117)</f>
        <v>0</v>
      </c>
      <c r="N113" s="70">
        <f t="shared" si="132"/>
        <v>0</v>
      </c>
      <c r="O113" s="70">
        <f t="shared" si="132"/>
        <v>0</v>
      </c>
      <c r="P113" s="70">
        <f t="shared" si="132"/>
        <v>0</v>
      </c>
      <c r="Q113" s="70">
        <f t="shared" si="132"/>
        <v>0</v>
      </c>
      <c r="R113" s="70"/>
      <c r="S113" s="70">
        <f t="shared" si="132"/>
        <v>0</v>
      </c>
      <c r="T113" s="70">
        <f t="shared" si="132"/>
        <v>0</v>
      </c>
      <c r="U113" s="72">
        <f t="shared" si="94"/>
        <v>0</v>
      </c>
      <c r="V113" s="70">
        <f t="shared" si="132"/>
        <v>4950</v>
      </c>
      <c r="W113" s="70"/>
      <c r="X113" s="70">
        <f t="shared" si="132"/>
        <v>0</v>
      </c>
      <c r="Y113" s="70">
        <f t="shared" si="132"/>
        <v>0</v>
      </c>
      <c r="Z113" s="70">
        <f t="shared" si="132"/>
        <v>0</v>
      </c>
      <c r="AA113" s="70">
        <f t="shared" si="132"/>
        <v>0</v>
      </c>
      <c r="AB113" s="70">
        <f t="shared" si="132"/>
        <v>0</v>
      </c>
      <c r="AC113" s="72">
        <f t="shared" ref="AC113:AC144" si="133">SUM(V113:AB113)</f>
        <v>4950</v>
      </c>
      <c r="AD113" s="72">
        <f t="shared" si="87"/>
        <v>4950</v>
      </c>
      <c r="AE113" s="70">
        <f t="shared" ref="AE113" si="134">SUM(AE114+AE117)</f>
        <v>0</v>
      </c>
      <c r="AF113" s="72">
        <f t="shared" si="96"/>
        <v>4950</v>
      </c>
      <c r="AG113" s="70">
        <f t="shared" ref="AG113:AH113" si="135">SUM(AG114+AG117)</f>
        <v>5000</v>
      </c>
      <c r="AH113" s="70">
        <f t="shared" si="135"/>
        <v>5000</v>
      </c>
      <c r="AJ113" s="74">
        <f t="shared" si="90"/>
        <v>4950</v>
      </c>
    </row>
    <row r="114" spans="4:36" s="80" customFormat="1" ht="15.75" hidden="1" customHeight="1" x14ac:dyDescent="0.25">
      <c r="D114" s="96" t="s">
        <v>213</v>
      </c>
      <c r="E114" s="65" t="s">
        <v>161</v>
      </c>
      <c r="F114" s="66"/>
      <c r="G114" s="66"/>
      <c r="H114" s="66"/>
      <c r="I114" s="83"/>
      <c r="J114" s="84" t="s">
        <v>214</v>
      </c>
      <c r="K114" s="85" t="s">
        <v>215</v>
      </c>
      <c r="L114" s="86">
        <f>SUM(L115:L116)</f>
        <v>0</v>
      </c>
      <c r="M114" s="86">
        <f t="shared" ref="M114:AB114" si="136">SUM(M115:M116)</f>
        <v>0</v>
      </c>
      <c r="N114" s="86">
        <f t="shared" si="136"/>
        <v>0</v>
      </c>
      <c r="O114" s="86">
        <f t="shared" si="136"/>
        <v>0</v>
      </c>
      <c r="P114" s="86">
        <f t="shared" si="136"/>
        <v>0</v>
      </c>
      <c r="Q114" s="86">
        <f t="shared" si="136"/>
        <v>0</v>
      </c>
      <c r="R114" s="86"/>
      <c r="S114" s="86">
        <f t="shared" si="136"/>
        <v>0</v>
      </c>
      <c r="T114" s="86">
        <f t="shared" si="136"/>
        <v>0</v>
      </c>
      <c r="U114" s="72">
        <f t="shared" si="94"/>
        <v>0</v>
      </c>
      <c r="V114" s="86">
        <f t="shared" si="136"/>
        <v>0</v>
      </c>
      <c r="W114" s="86"/>
      <c r="X114" s="86">
        <f t="shared" si="136"/>
        <v>0</v>
      </c>
      <c r="Y114" s="86">
        <f t="shared" si="136"/>
        <v>0</v>
      </c>
      <c r="Z114" s="86">
        <f t="shared" si="136"/>
        <v>0</v>
      </c>
      <c r="AA114" s="86">
        <f t="shared" si="136"/>
        <v>0</v>
      </c>
      <c r="AB114" s="86">
        <f t="shared" si="136"/>
        <v>0</v>
      </c>
      <c r="AC114" s="72">
        <f t="shared" si="133"/>
        <v>0</v>
      </c>
      <c r="AD114" s="72">
        <f t="shared" si="87"/>
        <v>0</v>
      </c>
      <c r="AE114" s="86">
        <f t="shared" ref="AE114" si="137">SUM(AE115:AE116)</f>
        <v>0</v>
      </c>
      <c r="AF114" s="72">
        <f t="shared" si="96"/>
        <v>0</v>
      </c>
      <c r="AG114" s="86">
        <f t="shared" ref="AG114:AH114" si="138">SUM(AG115:AG116)</f>
        <v>0</v>
      </c>
      <c r="AH114" s="86">
        <f t="shared" si="138"/>
        <v>0</v>
      </c>
      <c r="AJ114" s="74">
        <f t="shared" si="90"/>
        <v>0</v>
      </c>
    </row>
    <row r="115" spans="4:36" s="87" customFormat="1" hidden="1" x14ac:dyDescent="0.25">
      <c r="D115" s="98" t="s">
        <v>216</v>
      </c>
      <c r="E115" s="65" t="s">
        <v>161</v>
      </c>
      <c r="F115" s="66"/>
      <c r="G115" s="66"/>
      <c r="H115" s="66"/>
      <c r="I115" s="90"/>
      <c r="J115" s="99" t="s">
        <v>217</v>
      </c>
      <c r="K115" s="92" t="s">
        <v>218</v>
      </c>
      <c r="L115" s="93"/>
      <c r="M115" s="93"/>
      <c r="N115" s="93"/>
      <c r="O115" s="93"/>
      <c r="P115" s="93">
        <f>Q115-O115</f>
        <v>0</v>
      </c>
      <c r="Q115" s="93"/>
      <c r="R115" s="93"/>
      <c r="S115" s="93"/>
      <c r="T115" s="93"/>
      <c r="U115" s="72">
        <f t="shared" si="94"/>
        <v>0</v>
      </c>
      <c r="V115" s="93"/>
      <c r="W115" s="93"/>
      <c r="X115" s="93"/>
      <c r="Y115" s="93"/>
      <c r="Z115" s="93"/>
      <c r="AA115" s="93"/>
      <c r="AB115" s="93"/>
      <c r="AC115" s="72">
        <f t="shared" si="133"/>
        <v>0</v>
      </c>
      <c r="AD115" s="72">
        <f t="shared" si="87"/>
        <v>0</v>
      </c>
      <c r="AE115" s="93"/>
      <c r="AF115" s="72">
        <f t="shared" si="96"/>
        <v>0</v>
      </c>
      <c r="AG115" s="93"/>
      <c r="AH115" s="93"/>
      <c r="AJ115" s="74">
        <f t="shared" si="90"/>
        <v>0</v>
      </c>
    </row>
    <row r="116" spans="4:36" s="87" customFormat="1" hidden="1" x14ac:dyDescent="0.25">
      <c r="D116" s="98" t="s">
        <v>216</v>
      </c>
      <c r="E116" s="65" t="s">
        <v>161</v>
      </c>
      <c r="F116" s="66"/>
      <c r="G116" s="66"/>
      <c r="H116" s="66"/>
      <c r="I116" s="90"/>
      <c r="J116" s="99" t="s">
        <v>219</v>
      </c>
      <c r="K116" s="92" t="s">
        <v>220</v>
      </c>
      <c r="L116" s="93"/>
      <c r="M116" s="93"/>
      <c r="N116" s="93"/>
      <c r="O116" s="93"/>
      <c r="P116" s="93">
        <f>Q116-O116</f>
        <v>0</v>
      </c>
      <c r="Q116" s="93"/>
      <c r="R116" s="93"/>
      <c r="S116" s="93"/>
      <c r="T116" s="93"/>
      <c r="U116" s="72">
        <f t="shared" si="94"/>
        <v>0</v>
      </c>
      <c r="V116" s="93"/>
      <c r="W116" s="93"/>
      <c r="X116" s="93"/>
      <c r="Y116" s="93"/>
      <c r="Z116" s="93"/>
      <c r="AA116" s="93"/>
      <c r="AB116" s="93"/>
      <c r="AC116" s="72">
        <f t="shared" si="133"/>
        <v>0</v>
      </c>
      <c r="AD116" s="72">
        <f t="shared" si="87"/>
        <v>0</v>
      </c>
      <c r="AE116" s="93"/>
      <c r="AF116" s="72">
        <f t="shared" si="96"/>
        <v>0</v>
      </c>
      <c r="AG116" s="93"/>
      <c r="AH116" s="93"/>
      <c r="AJ116" s="74">
        <f t="shared" si="90"/>
        <v>0</v>
      </c>
    </row>
    <row r="117" spans="4:36" s="80" customFormat="1" x14ac:dyDescent="0.25">
      <c r="D117" s="96" t="s">
        <v>213</v>
      </c>
      <c r="E117" s="65" t="s">
        <v>161</v>
      </c>
      <c r="F117" s="66"/>
      <c r="G117" s="66"/>
      <c r="H117" s="66"/>
      <c r="I117" s="83"/>
      <c r="J117" s="84" t="s">
        <v>221</v>
      </c>
      <c r="K117" s="85" t="s">
        <v>222</v>
      </c>
      <c r="L117" s="86">
        <f t="shared" ref="L117:AH117" si="139">SUM(L118:L118)</f>
        <v>0</v>
      </c>
      <c r="M117" s="86">
        <f t="shared" si="139"/>
        <v>0</v>
      </c>
      <c r="N117" s="86">
        <f t="shared" si="139"/>
        <v>0</v>
      </c>
      <c r="O117" s="86">
        <f t="shared" si="139"/>
        <v>0</v>
      </c>
      <c r="P117" s="86">
        <f t="shared" si="139"/>
        <v>0</v>
      </c>
      <c r="Q117" s="86">
        <f t="shared" si="139"/>
        <v>0</v>
      </c>
      <c r="R117" s="86"/>
      <c r="S117" s="86">
        <f t="shared" si="139"/>
        <v>0</v>
      </c>
      <c r="T117" s="86">
        <f>SUM(T118:T118)</f>
        <v>0</v>
      </c>
      <c r="U117" s="72">
        <f t="shared" si="94"/>
        <v>0</v>
      </c>
      <c r="V117" s="86">
        <f t="shared" si="139"/>
        <v>4950</v>
      </c>
      <c r="W117" s="86"/>
      <c r="X117" s="86">
        <f t="shared" si="139"/>
        <v>0</v>
      </c>
      <c r="Y117" s="86">
        <f t="shared" si="139"/>
        <v>0</v>
      </c>
      <c r="Z117" s="86">
        <f t="shared" si="139"/>
        <v>0</v>
      </c>
      <c r="AA117" s="86">
        <f t="shared" si="139"/>
        <v>0</v>
      </c>
      <c r="AB117" s="86">
        <f t="shared" si="139"/>
        <v>0</v>
      </c>
      <c r="AC117" s="72">
        <f t="shared" si="133"/>
        <v>4950</v>
      </c>
      <c r="AD117" s="72">
        <f t="shared" si="87"/>
        <v>4950</v>
      </c>
      <c r="AE117" s="86">
        <f t="shared" si="139"/>
        <v>0</v>
      </c>
      <c r="AF117" s="72">
        <f t="shared" si="96"/>
        <v>4950</v>
      </c>
      <c r="AG117" s="86">
        <f t="shared" si="139"/>
        <v>5000</v>
      </c>
      <c r="AH117" s="86">
        <f t="shared" si="139"/>
        <v>5000</v>
      </c>
      <c r="AJ117" s="74">
        <f t="shared" si="90"/>
        <v>4950</v>
      </c>
    </row>
    <row r="118" spans="4:36" s="87" customFormat="1" x14ac:dyDescent="0.25">
      <c r="D118" s="98" t="s">
        <v>216</v>
      </c>
      <c r="E118" s="65" t="s">
        <v>161</v>
      </c>
      <c r="F118" s="66"/>
      <c r="G118" s="66"/>
      <c r="H118" s="66"/>
      <c r="I118" s="90"/>
      <c r="J118" s="99" t="s">
        <v>223</v>
      </c>
      <c r="K118" s="92" t="s">
        <v>222</v>
      </c>
      <c r="L118" s="93"/>
      <c r="M118" s="93"/>
      <c r="N118" s="93"/>
      <c r="O118" s="93"/>
      <c r="P118" s="93">
        <f>Q118-O118</f>
        <v>0</v>
      </c>
      <c r="Q118" s="93"/>
      <c r="R118" s="93"/>
      <c r="S118" s="93"/>
      <c r="T118" s="93"/>
      <c r="U118" s="72">
        <f t="shared" si="94"/>
        <v>0</v>
      </c>
      <c r="V118" s="216">
        <v>4950</v>
      </c>
      <c r="W118" s="93"/>
      <c r="X118" s="93"/>
      <c r="Y118" s="93"/>
      <c r="Z118" s="93"/>
      <c r="AA118" s="93"/>
      <c r="AB118" s="93"/>
      <c r="AC118" s="72">
        <f t="shared" si="133"/>
        <v>4950</v>
      </c>
      <c r="AD118" s="72">
        <f t="shared" si="87"/>
        <v>4950</v>
      </c>
      <c r="AE118" s="93"/>
      <c r="AF118" s="72">
        <f t="shared" si="96"/>
        <v>4950</v>
      </c>
      <c r="AG118" s="93">
        <v>5000</v>
      </c>
      <c r="AH118" s="93">
        <v>5000</v>
      </c>
      <c r="AJ118" s="74">
        <f t="shared" si="90"/>
        <v>4950</v>
      </c>
    </row>
    <row r="119" spans="4:36" s="35" customFormat="1" ht="17.25" customHeight="1" x14ac:dyDescent="0.25">
      <c r="D119" s="95" t="s">
        <v>210</v>
      </c>
      <c r="E119" s="65" t="s">
        <v>208</v>
      </c>
      <c r="F119" s="66"/>
      <c r="G119" s="66"/>
      <c r="H119" s="66"/>
      <c r="I119" s="67"/>
      <c r="J119" s="78" t="s">
        <v>224</v>
      </c>
      <c r="K119" s="79" t="s">
        <v>225</v>
      </c>
      <c r="L119" s="70">
        <f>SUM(L120+L125)</f>
        <v>0</v>
      </c>
      <c r="M119" s="70">
        <f t="shared" ref="M119:AB119" si="140">SUM(M120+M125)</f>
        <v>0</v>
      </c>
      <c r="N119" s="70">
        <f t="shared" si="140"/>
        <v>0</v>
      </c>
      <c r="O119" s="70">
        <f t="shared" si="140"/>
        <v>0</v>
      </c>
      <c r="P119" s="70">
        <f t="shared" si="140"/>
        <v>0</v>
      </c>
      <c r="Q119" s="70">
        <f t="shared" si="140"/>
        <v>0</v>
      </c>
      <c r="R119" s="70"/>
      <c r="S119" s="70">
        <f t="shared" si="140"/>
        <v>0</v>
      </c>
      <c r="T119" s="70">
        <f t="shared" si="140"/>
        <v>0</v>
      </c>
      <c r="U119" s="72">
        <f t="shared" si="94"/>
        <v>0</v>
      </c>
      <c r="V119" s="70">
        <f t="shared" si="140"/>
        <v>0</v>
      </c>
      <c r="W119" s="70"/>
      <c r="X119" s="70">
        <f t="shared" si="140"/>
        <v>0</v>
      </c>
      <c r="Y119" s="70">
        <f t="shared" si="140"/>
        <v>0</v>
      </c>
      <c r="Z119" s="70">
        <f t="shared" si="140"/>
        <v>0</v>
      </c>
      <c r="AA119" s="70">
        <f t="shared" si="140"/>
        <v>5150</v>
      </c>
      <c r="AB119" s="70">
        <f t="shared" si="140"/>
        <v>0</v>
      </c>
      <c r="AC119" s="72">
        <f t="shared" si="133"/>
        <v>5150</v>
      </c>
      <c r="AD119" s="72">
        <f t="shared" si="87"/>
        <v>5150</v>
      </c>
      <c r="AE119" s="70">
        <f t="shared" ref="AE119" si="141">SUM(AE120+AE125)</f>
        <v>0</v>
      </c>
      <c r="AF119" s="72">
        <f t="shared" si="96"/>
        <v>5150</v>
      </c>
      <c r="AG119" s="70">
        <f t="shared" ref="AG119:AH119" si="142">SUM(AG120+AG125)</f>
        <v>2425</v>
      </c>
      <c r="AH119" s="70">
        <f t="shared" si="142"/>
        <v>2515</v>
      </c>
      <c r="AJ119" s="74">
        <f t="shared" si="90"/>
        <v>5150</v>
      </c>
    </row>
    <row r="120" spans="4:36" s="80" customFormat="1" ht="18.75" customHeight="1" x14ac:dyDescent="0.25">
      <c r="D120" s="96" t="s">
        <v>213</v>
      </c>
      <c r="E120" s="65" t="s">
        <v>208</v>
      </c>
      <c r="F120" s="66"/>
      <c r="G120" s="66"/>
      <c r="H120" s="66"/>
      <c r="I120" s="83"/>
      <c r="J120" s="84" t="s">
        <v>226</v>
      </c>
      <c r="K120" s="85" t="s">
        <v>227</v>
      </c>
      <c r="L120" s="86">
        <f>SUM(L121:L124)</f>
        <v>0</v>
      </c>
      <c r="M120" s="86">
        <f t="shared" ref="M120:AB120" si="143">SUM(M121:M124)</f>
        <v>0</v>
      </c>
      <c r="N120" s="86">
        <f t="shared" si="143"/>
        <v>0</v>
      </c>
      <c r="O120" s="86">
        <f t="shared" si="143"/>
        <v>0</v>
      </c>
      <c r="P120" s="86">
        <f t="shared" si="143"/>
        <v>0</v>
      </c>
      <c r="Q120" s="86">
        <f t="shared" si="143"/>
        <v>0</v>
      </c>
      <c r="R120" s="86"/>
      <c r="S120" s="86">
        <f t="shared" si="143"/>
        <v>0</v>
      </c>
      <c r="T120" s="86">
        <f t="shared" si="143"/>
        <v>0</v>
      </c>
      <c r="U120" s="72">
        <f t="shared" si="94"/>
        <v>0</v>
      </c>
      <c r="V120" s="86">
        <f t="shared" si="143"/>
        <v>0</v>
      </c>
      <c r="W120" s="86"/>
      <c r="X120" s="86">
        <f t="shared" si="143"/>
        <v>0</v>
      </c>
      <c r="Y120" s="86">
        <f t="shared" si="143"/>
        <v>0</v>
      </c>
      <c r="Z120" s="86">
        <f t="shared" si="143"/>
        <v>0</v>
      </c>
      <c r="AA120" s="86">
        <f t="shared" si="143"/>
        <v>3650</v>
      </c>
      <c r="AB120" s="86">
        <f t="shared" si="143"/>
        <v>0</v>
      </c>
      <c r="AC120" s="72">
        <f t="shared" si="133"/>
        <v>3650</v>
      </c>
      <c r="AD120" s="72">
        <f t="shared" si="87"/>
        <v>3650</v>
      </c>
      <c r="AE120" s="86">
        <f t="shared" ref="AE120" si="144">SUM(AE121:AE124)</f>
        <v>0</v>
      </c>
      <c r="AF120" s="72">
        <f t="shared" si="96"/>
        <v>3650</v>
      </c>
      <c r="AG120" s="86">
        <f t="shared" ref="AG120:AH120" si="145">SUM(AG121:AG124)</f>
        <v>845</v>
      </c>
      <c r="AH120" s="86">
        <f t="shared" si="145"/>
        <v>875</v>
      </c>
      <c r="AJ120" s="74">
        <f t="shared" si="90"/>
        <v>3650</v>
      </c>
    </row>
    <row r="121" spans="4:36" s="87" customFormat="1" ht="15.75" customHeight="1" x14ac:dyDescent="0.25">
      <c r="D121" s="98" t="s">
        <v>216</v>
      </c>
      <c r="E121" s="65" t="s">
        <v>208</v>
      </c>
      <c r="F121" s="66"/>
      <c r="G121" s="66"/>
      <c r="H121" s="66"/>
      <c r="I121" s="90"/>
      <c r="J121" s="99" t="s">
        <v>228</v>
      </c>
      <c r="K121" s="92" t="s">
        <v>229</v>
      </c>
      <c r="L121" s="93"/>
      <c r="M121" s="93"/>
      <c r="N121" s="93"/>
      <c r="O121" s="93"/>
      <c r="P121" s="93">
        <f>Q121-O121</f>
        <v>0</v>
      </c>
      <c r="Q121" s="93"/>
      <c r="R121" s="93"/>
      <c r="S121" s="93"/>
      <c r="T121" s="93"/>
      <c r="U121" s="72">
        <f t="shared" si="94"/>
        <v>0</v>
      </c>
      <c r="V121" s="93"/>
      <c r="W121" s="93"/>
      <c r="X121" s="93"/>
      <c r="Y121" s="93"/>
      <c r="Z121" s="93"/>
      <c r="AA121" s="93">
        <v>0</v>
      </c>
      <c r="AB121" s="93"/>
      <c r="AC121" s="72">
        <f t="shared" si="133"/>
        <v>0</v>
      </c>
      <c r="AD121" s="72">
        <f t="shared" si="87"/>
        <v>0</v>
      </c>
      <c r="AE121" s="93"/>
      <c r="AF121" s="72">
        <f t="shared" si="96"/>
        <v>0</v>
      </c>
      <c r="AG121" s="93">
        <v>0</v>
      </c>
      <c r="AH121" s="93">
        <v>0</v>
      </c>
      <c r="AJ121" s="74">
        <f t="shared" si="90"/>
        <v>0</v>
      </c>
    </row>
    <row r="122" spans="4:36" s="87" customFormat="1" ht="15.75" customHeight="1" x14ac:dyDescent="0.25">
      <c r="D122" s="98"/>
      <c r="E122" s="65" t="s">
        <v>208</v>
      </c>
      <c r="F122" s="66"/>
      <c r="G122" s="66"/>
      <c r="H122" s="66"/>
      <c r="I122" s="90"/>
      <c r="J122" s="99" t="s">
        <v>230</v>
      </c>
      <c r="K122" s="92" t="s">
        <v>231</v>
      </c>
      <c r="L122" s="93"/>
      <c r="M122" s="93"/>
      <c r="N122" s="93"/>
      <c r="O122" s="93"/>
      <c r="P122" s="93">
        <f t="shared" ref="P122:P124" si="146">Q122-O122</f>
        <v>0</v>
      </c>
      <c r="Q122" s="93"/>
      <c r="R122" s="93"/>
      <c r="S122" s="93"/>
      <c r="T122" s="93"/>
      <c r="U122" s="72">
        <f t="shared" si="94"/>
        <v>0</v>
      </c>
      <c r="V122" s="93"/>
      <c r="W122" s="93"/>
      <c r="X122" s="93"/>
      <c r="Y122" s="93"/>
      <c r="Z122" s="93"/>
      <c r="AA122" s="93">
        <v>400</v>
      </c>
      <c r="AB122" s="93"/>
      <c r="AC122" s="72">
        <f t="shared" si="133"/>
        <v>400</v>
      </c>
      <c r="AD122" s="72">
        <f t="shared" si="87"/>
        <v>400</v>
      </c>
      <c r="AE122" s="93"/>
      <c r="AF122" s="72">
        <f t="shared" si="96"/>
        <v>400</v>
      </c>
      <c r="AG122" s="93">
        <v>845</v>
      </c>
      <c r="AH122" s="93">
        <v>875</v>
      </c>
      <c r="AJ122" s="74">
        <f t="shared" si="90"/>
        <v>400</v>
      </c>
    </row>
    <row r="123" spans="4:36" s="87" customFormat="1" ht="15.75" customHeight="1" x14ac:dyDescent="0.25">
      <c r="D123" s="98"/>
      <c r="E123" s="65" t="s">
        <v>208</v>
      </c>
      <c r="F123" s="66"/>
      <c r="G123" s="66"/>
      <c r="H123" s="66"/>
      <c r="I123" s="90"/>
      <c r="J123" s="99" t="s">
        <v>232</v>
      </c>
      <c r="K123" s="92" t="s">
        <v>233</v>
      </c>
      <c r="L123" s="93"/>
      <c r="M123" s="93"/>
      <c r="N123" s="93"/>
      <c r="O123" s="93"/>
      <c r="P123" s="93">
        <f t="shared" si="146"/>
        <v>0</v>
      </c>
      <c r="Q123" s="93"/>
      <c r="R123" s="93"/>
      <c r="S123" s="93"/>
      <c r="T123" s="93"/>
      <c r="U123" s="72">
        <f t="shared" si="94"/>
        <v>0</v>
      </c>
      <c r="V123" s="93"/>
      <c r="W123" s="93"/>
      <c r="X123" s="93"/>
      <c r="Y123" s="93"/>
      <c r="Z123" s="93"/>
      <c r="AA123" s="215">
        <v>2750</v>
      </c>
      <c r="AB123" s="93"/>
      <c r="AC123" s="72">
        <f t="shared" si="133"/>
        <v>2750</v>
      </c>
      <c r="AD123" s="72">
        <f t="shared" si="87"/>
        <v>2750</v>
      </c>
      <c r="AE123" s="93"/>
      <c r="AF123" s="72">
        <f t="shared" si="96"/>
        <v>2750</v>
      </c>
      <c r="AG123" s="93"/>
      <c r="AH123" s="93"/>
      <c r="AJ123" s="74">
        <f t="shared" si="90"/>
        <v>2750</v>
      </c>
    </row>
    <row r="124" spans="4:36" s="87" customFormat="1" x14ac:dyDescent="0.25">
      <c r="D124" s="98"/>
      <c r="E124" s="65" t="s">
        <v>208</v>
      </c>
      <c r="F124" s="66"/>
      <c r="G124" s="66"/>
      <c r="H124" s="66"/>
      <c r="I124" s="90"/>
      <c r="J124" s="99" t="s">
        <v>234</v>
      </c>
      <c r="K124" s="92" t="s">
        <v>235</v>
      </c>
      <c r="L124" s="93"/>
      <c r="M124" s="93"/>
      <c r="N124" s="93"/>
      <c r="O124" s="93"/>
      <c r="P124" s="93">
        <f t="shared" si="146"/>
        <v>0</v>
      </c>
      <c r="Q124" s="93"/>
      <c r="R124" s="93"/>
      <c r="S124" s="93"/>
      <c r="T124" s="93"/>
      <c r="U124" s="72">
        <f t="shared" si="94"/>
        <v>0</v>
      </c>
      <c r="V124" s="93"/>
      <c r="W124" s="93"/>
      <c r="X124" s="93"/>
      <c r="Y124" s="93"/>
      <c r="Z124" s="93"/>
      <c r="AA124" s="215">
        <v>500</v>
      </c>
      <c r="AB124" s="93"/>
      <c r="AC124" s="72">
        <f t="shared" si="133"/>
        <v>500</v>
      </c>
      <c r="AD124" s="72">
        <f t="shared" si="87"/>
        <v>500</v>
      </c>
      <c r="AE124" s="93"/>
      <c r="AF124" s="72">
        <f t="shared" si="96"/>
        <v>500</v>
      </c>
      <c r="AG124" s="93"/>
      <c r="AH124" s="93"/>
      <c r="AJ124" s="74">
        <f t="shared" si="90"/>
        <v>500</v>
      </c>
    </row>
    <row r="125" spans="4:36" s="80" customFormat="1" x14ac:dyDescent="0.25">
      <c r="D125" s="96" t="s">
        <v>236</v>
      </c>
      <c r="E125" s="65" t="s">
        <v>208</v>
      </c>
      <c r="F125" s="66"/>
      <c r="G125" s="66"/>
      <c r="H125" s="66"/>
      <c r="I125" s="83"/>
      <c r="J125" s="84" t="s">
        <v>237</v>
      </c>
      <c r="K125" s="85" t="s">
        <v>238</v>
      </c>
      <c r="L125" s="86">
        <f>SUM(L126:L129)</f>
        <v>0</v>
      </c>
      <c r="M125" s="86">
        <f>SUM(M126:M129)</f>
        <v>0</v>
      </c>
      <c r="N125" s="86">
        <f>SUM(N126:N129)</f>
        <v>0</v>
      </c>
      <c r="O125" s="86">
        <f>SUM(O126:O129)</f>
        <v>0</v>
      </c>
      <c r="P125" s="86">
        <f t="shared" ref="P125:AB125" si="147">SUM(P126:P129)</f>
        <v>0</v>
      </c>
      <c r="Q125" s="86">
        <f>SUM(Q126:Q129)</f>
        <v>0</v>
      </c>
      <c r="R125" s="86"/>
      <c r="S125" s="86">
        <f t="shared" si="147"/>
        <v>0</v>
      </c>
      <c r="T125" s="86">
        <f t="shared" si="147"/>
        <v>0</v>
      </c>
      <c r="U125" s="72">
        <f t="shared" si="94"/>
        <v>0</v>
      </c>
      <c r="V125" s="86">
        <f t="shared" si="147"/>
        <v>0</v>
      </c>
      <c r="W125" s="86"/>
      <c r="X125" s="86">
        <f t="shared" si="147"/>
        <v>0</v>
      </c>
      <c r="Y125" s="86">
        <f t="shared" si="147"/>
        <v>0</v>
      </c>
      <c r="Z125" s="86">
        <f t="shared" si="147"/>
        <v>0</v>
      </c>
      <c r="AA125" s="86">
        <f>SUM(AA126:AA129)</f>
        <v>1500</v>
      </c>
      <c r="AB125" s="86">
        <f t="shared" si="147"/>
        <v>0</v>
      </c>
      <c r="AC125" s="72">
        <f t="shared" si="133"/>
        <v>1500</v>
      </c>
      <c r="AD125" s="72">
        <f t="shared" si="87"/>
        <v>1500</v>
      </c>
      <c r="AE125" s="86">
        <f t="shared" ref="AE125" si="148">SUM(AE126:AE129)</f>
        <v>0</v>
      </c>
      <c r="AF125" s="72">
        <f t="shared" si="96"/>
        <v>1500</v>
      </c>
      <c r="AG125" s="86">
        <f t="shared" ref="AG125:AH125" si="149">SUM(AG126:AG129)</f>
        <v>1580</v>
      </c>
      <c r="AH125" s="86">
        <f t="shared" si="149"/>
        <v>1640</v>
      </c>
      <c r="AJ125" s="74">
        <f t="shared" si="90"/>
        <v>1500</v>
      </c>
    </row>
    <row r="126" spans="4:36" s="87" customFormat="1" x14ac:dyDescent="0.25">
      <c r="D126" s="98" t="s">
        <v>239</v>
      </c>
      <c r="E126" s="65" t="s">
        <v>208</v>
      </c>
      <c r="F126" s="66"/>
      <c r="G126" s="66"/>
      <c r="H126" s="66"/>
      <c r="I126" s="90"/>
      <c r="J126" s="99" t="s">
        <v>240</v>
      </c>
      <c r="K126" s="92" t="s">
        <v>241</v>
      </c>
      <c r="L126" s="93"/>
      <c r="M126" s="93"/>
      <c r="N126" s="93"/>
      <c r="O126" s="93"/>
      <c r="P126" s="93">
        <f>Q126-O126</f>
        <v>0</v>
      </c>
      <c r="Q126" s="93"/>
      <c r="R126" s="93"/>
      <c r="S126" s="93"/>
      <c r="T126" s="93"/>
      <c r="U126" s="72">
        <f t="shared" si="94"/>
        <v>0</v>
      </c>
      <c r="V126" s="93"/>
      <c r="W126" s="93"/>
      <c r="X126" s="93"/>
      <c r="Y126" s="93"/>
      <c r="Z126" s="93"/>
      <c r="AA126" s="93">
        <v>1300</v>
      </c>
      <c r="AB126" s="93"/>
      <c r="AC126" s="72">
        <f t="shared" si="133"/>
        <v>1300</v>
      </c>
      <c r="AD126" s="72">
        <f t="shared" si="87"/>
        <v>1300</v>
      </c>
      <c r="AE126" s="93"/>
      <c r="AF126" s="72">
        <f t="shared" si="96"/>
        <v>1300</v>
      </c>
      <c r="AG126" s="93">
        <v>1000</v>
      </c>
      <c r="AH126" s="93">
        <v>1000</v>
      </c>
      <c r="AJ126" s="74">
        <f t="shared" si="90"/>
        <v>1300</v>
      </c>
    </row>
    <row r="127" spans="4:36" s="87" customFormat="1" x14ac:dyDescent="0.25">
      <c r="D127" s="98"/>
      <c r="E127" s="65" t="s">
        <v>208</v>
      </c>
      <c r="F127" s="66"/>
      <c r="G127" s="66"/>
      <c r="H127" s="66"/>
      <c r="I127" s="90"/>
      <c r="J127" s="99" t="s">
        <v>242</v>
      </c>
      <c r="K127" s="92" t="s">
        <v>243</v>
      </c>
      <c r="L127" s="93"/>
      <c r="M127" s="93"/>
      <c r="N127" s="93"/>
      <c r="O127" s="93"/>
      <c r="P127" s="93">
        <f t="shared" ref="P127" si="150">Q127-O127</f>
        <v>0</v>
      </c>
      <c r="Q127" s="93"/>
      <c r="R127" s="93"/>
      <c r="S127" s="93"/>
      <c r="T127" s="93"/>
      <c r="U127" s="72">
        <f t="shared" si="94"/>
        <v>0</v>
      </c>
      <c r="V127" s="93"/>
      <c r="W127" s="93"/>
      <c r="X127" s="93"/>
      <c r="Y127" s="93"/>
      <c r="Z127" s="93"/>
      <c r="AA127" s="93">
        <v>200</v>
      </c>
      <c r="AB127" s="93"/>
      <c r="AC127" s="72">
        <f t="shared" si="133"/>
        <v>200</v>
      </c>
      <c r="AD127" s="72">
        <f t="shared" si="87"/>
        <v>200</v>
      </c>
      <c r="AE127" s="93"/>
      <c r="AF127" s="72">
        <f t="shared" si="96"/>
        <v>200</v>
      </c>
      <c r="AG127" s="93">
        <v>580</v>
      </c>
      <c r="AH127" s="93">
        <v>640</v>
      </c>
      <c r="AJ127" s="74">
        <f t="shared" si="90"/>
        <v>200</v>
      </c>
    </row>
    <row r="128" spans="4:36" s="87" customFormat="1" ht="15.75" customHeight="1" x14ac:dyDescent="0.25">
      <c r="D128" s="98"/>
      <c r="E128" s="65" t="s">
        <v>208</v>
      </c>
      <c r="F128" s="66"/>
      <c r="G128" s="66"/>
      <c r="H128" s="66"/>
      <c r="I128" s="90"/>
      <c r="J128" s="99" t="s">
        <v>244</v>
      </c>
      <c r="K128" s="92" t="s">
        <v>245</v>
      </c>
      <c r="L128" s="93"/>
      <c r="M128" s="93"/>
      <c r="N128" s="93"/>
      <c r="O128" s="93"/>
      <c r="P128" s="93">
        <f>Q128-O128</f>
        <v>0</v>
      </c>
      <c r="Q128" s="93"/>
      <c r="R128" s="93"/>
      <c r="S128" s="93"/>
      <c r="T128" s="93"/>
      <c r="U128" s="72">
        <f t="shared" si="94"/>
        <v>0</v>
      </c>
      <c r="V128" s="93"/>
      <c r="W128" s="93"/>
      <c r="X128" s="93"/>
      <c r="Y128" s="93"/>
      <c r="Z128" s="93"/>
      <c r="AA128" s="93">
        <v>0</v>
      </c>
      <c r="AB128" s="93"/>
      <c r="AC128" s="72">
        <f t="shared" si="133"/>
        <v>0</v>
      </c>
      <c r="AD128" s="72">
        <f t="shared" si="87"/>
        <v>0</v>
      </c>
      <c r="AE128" s="93"/>
      <c r="AF128" s="72">
        <f t="shared" si="96"/>
        <v>0</v>
      </c>
      <c r="AG128" s="93">
        <f t="shared" ref="AG128" si="151">+AF128*1.02</f>
        <v>0</v>
      </c>
      <c r="AH128" s="93">
        <v>0</v>
      </c>
      <c r="AJ128" s="74">
        <f t="shared" si="90"/>
        <v>0</v>
      </c>
    </row>
    <row r="129" spans="4:38" s="87" customFormat="1" ht="15.75" customHeight="1" x14ac:dyDescent="0.25">
      <c r="D129" s="98" t="s">
        <v>246</v>
      </c>
      <c r="E129" s="65" t="s">
        <v>208</v>
      </c>
      <c r="F129" s="66"/>
      <c r="G129" s="66"/>
      <c r="H129" s="66"/>
      <c r="I129" s="90"/>
      <c r="J129" s="99" t="s">
        <v>247</v>
      </c>
      <c r="K129" s="92" t="s">
        <v>248</v>
      </c>
      <c r="L129" s="93"/>
      <c r="M129" s="93"/>
      <c r="N129" s="93"/>
      <c r="O129" s="93"/>
      <c r="P129" s="93">
        <f>Q129-O129</f>
        <v>0</v>
      </c>
      <c r="Q129" s="93"/>
      <c r="R129" s="93"/>
      <c r="S129" s="93"/>
      <c r="T129" s="93"/>
      <c r="U129" s="72">
        <f t="shared" si="94"/>
        <v>0</v>
      </c>
      <c r="V129" s="93"/>
      <c r="W129" s="93"/>
      <c r="X129" s="93"/>
      <c r="Y129" s="93"/>
      <c r="Z129" s="93"/>
      <c r="AA129" s="93"/>
      <c r="AB129" s="93"/>
      <c r="AC129" s="72">
        <f t="shared" si="133"/>
        <v>0</v>
      </c>
      <c r="AD129" s="72">
        <f t="shared" si="87"/>
        <v>0</v>
      </c>
      <c r="AE129" s="93"/>
      <c r="AF129" s="72">
        <f t="shared" si="96"/>
        <v>0</v>
      </c>
      <c r="AG129" s="93"/>
      <c r="AH129" s="93"/>
      <c r="AJ129" s="74">
        <f t="shared" si="90"/>
        <v>0</v>
      </c>
    </row>
    <row r="130" spans="4:38" s="35" customFormat="1" ht="16.5" customHeight="1" x14ac:dyDescent="0.25">
      <c r="D130" s="95" t="s">
        <v>249</v>
      </c>
      <c r="E130" s="65"/>
      <c r="F130" s="66"/>
      <c r="G130" s="66"/>
      <c r="H130" s="66"/>
      <c r="I130" s="67"/>
      <c r="J130" s="78" t="s">
        <v>126</v>
      </c>
      <c r="K130" s="79" t="s">
        <v>250</v>
      </c>
      <c r="L130" s="70">
        <f t="shared" ref="L130:AB134" si="152">SUM(L131)</f>
        <v>0</v>
      </c>
      <c r="M130" s="70">
        <f t="shared" si="152"/>
        <v>0</v>
      </c>
      <c r="N130" s="70">
        <f t="shared" si="152"/>
        <v>0</v>
      </c>
      <c r="O130" s="70">
        <f t="shared" si="152"/>
        <v>0</v>
      </c>
      <c r="P130" s="70">
        <f t="shared" si="152"/>
        <v>0</v>
      </c>
      <c r="Q130" s="70">
        <f t="shared" si="152"/>
        <v>0</v>
      </c>
      <c r="R130" s="70"/>
      <c r="S130" s="70">
        <f t="shared" si="152"/>
        <v>192660.97</v>
      </c>
      <c r="T130" s="70">
        <f t="shared" si="152"/>
        <v>700</v>
      </c>
      <c r="U130" s="72">
        <f t="shared" si="94"/>
        <v>193360.97</v>
      </c>
      <c r="V130" s="70">
        <f t="shared" si="152"/>
        <v>0</v>
      </c>
      <c r="W130" s="70"/>
      <c r="X130" s="70">
        <f t="shared" si="152"/>
        <v>0</v>
      </c>
      <c r="Y130" s="70">
        <f t="shared" si="152"/>
        <v>0</v>
      </c>
      <c r="Z130" s="70">
        <f t="shared" si="152"/>
        <v>0</v>
      </c>
      <c r="AA130" s="70">
        <f t="shared" si="152"/>
        <v>0</v>
      </c>
      <c r="AB130" s="70">
        <f t="shared" si="152"/>
        <v>0</v>
      </c>
      <c r="AC130" s="72">
        <f t="shared" si="133"/>
        <v>0</v>
      </c>
      <c r="AD130" s="72">
        <f t="shared" si="87"/>
        <v>193360.97</v>
      </c>
      <c r="AE130" s="70">
        <f t="shared" ref="AB130:AH134" si="153">SUM(AE131)</f>
        <v>0</v>
      </c>
      <c r="AF130" s="72">
        <f t="shared" si="96"/>
        <v>193360.97</v>
      </c>
      <c r="AG130" s="70">
        <f>+AG131</f>
        <v>195935</v>
      </c>
      <c r="AH130" s="70">
        <f>+AH131</f>
        <v>203094</v>
      </c>
      <c r="AJ130" s="74">
        <f t="shared" si="90"/>
        <v>192660.97</v>
      </c>
    </row>
    <row r="131" spans="4:38" s="35" customFormat="1" ht="28.5" customHeight="1" x14ac:dyDescent="0.25">
      <c r="D131" s="95" t="s">
        <v>251</v>
      </c>
      <c r="E131" s="65"/>
      <c r="F131" s="66"/>
      <c r="G131" s="66"/>
      <c r="H131" s="66"/>
      <c r="I131" s="67"/>
      <c r="J131" s="120" t="s">
        <v>252</v>
      </c>
      <c r="K131" s="79" t="s">
        <v>253</v>
      </c>
      <c r="L131" s="70">
        <f>SUM(L132+L134)</f>
        <v>0</v>
      </c>
      <c r="M131" s="70">
        <f t="shared" ref="M131:AB131" si="154">SUM(M132+M134)</f>
        <v>0</v>
      </c>
      <c r="N131" s="70">
        <f t="shared" si="154"/>
        <v>0</v>
      </c>
      <c r="O131" s="70">
        <f t="shared" si="154"/>
        <v>0</v>
      </c>
      <c r="P131" s="70">
        <f t="shared" si="154"/>
        <v>0</v>
      </c>
      <c r="Q131" s="70">
        <f t="shared" si="154"/>
        <v>0</v>
      </c>
      <c r="R131" s="70"/>
      <c r="S131" s="70">
        <f t="shared" si="154"/>
        <v>192660.97</v>
      </c>
      <c r="T131" s="70">
        <f t="shared" si="154"/>
        <v>700</v>
      </c>
      <c r="U131" s="72">
        <f t="shared" si="94"/>
        <v>193360.97</v>
      </c>
      <c r="V131" s="70">
        <f t="shared" si="154"/>
        <v>0</v>
      </c>
      <c r="W131" s="70"/>
      <c r="X131" s="70">
        <f t="shared" si="154"/>
        <v>0</v>
      </c>
      <c r="Y131" s="70">
        <f t="shared" si="154"/>
        <v>0</v>
      </c>
      <c r="Z131" s="70">
        <f t="shared" si="154"/>
        <v>0</v>
      </c>
      <c r="AA131" s="70">
        <f t="shared" si="154"/>
        <v>0</v>
      </c>
      <c r="AB131" s="70">
        <f t="shared" si="154"/>
        <v>0</v>
      </c>
      <c r="AC131" s="72">
        <f t="shared" si="133"/>
        <v>0</v>
      </c>
      <c r="AD131" s="72">
        <f t="shared" si="87"/>
        <v>193360.97</v>
      </c>
      <c r="AE131" s="70">
        <f t="shared" ref="AE131" si="155">SUM(AE132+AE134)</f>
        <v>0</v>
      </c>
      <c r="AF131" s="72">
        <f t="shared" si="96"/>
        <v>193360.97</v>
      </c>
      <c r="AG131" s="70">
        <f>+AG132+AG134</f>
        <v>195935</v>
      </c>
      <c r="AH131" s="70">
        <f>+AH132+AH134</f>
        <v>203094</v>
      </c>
      <c r="AJ131" s="74">
        <f t="shared" si="90"/>
        <v>192660.97</v>
      </c>
      <c r="AL131" s="77"/>
    </row>
    <row r="132" spans="4:38" s="80" customFormat="1" ht="18" customHeight="1" x14ac:dyDescent="0.25">
      <c r="D132" s="96" t="s">
        <v>254</v>
      </c>
      <c r="E132" s="81"/>
      <c r="F132" s="82"/>
      <c r="G132" s="82"/>
      <c r="H132" s="82"/>
      <c r="I132" s="83"/>
      <c r="J132" s="121" t="s">
        <v>255</v>
      </c>
      <c r="K132" s="85" t="s">
        <v>256</v>
      </c>
      <c r="L132" s="86">
        <f t="shared" si="152"/>
        <v>0</v>
      </c>
      <c r="M132" s="86">
        <f t="shared" si="152"/>
        <v>0</v>
      </c>
      <c r="N132" s="86">
        <f t="shared" si="152"/>
        <v>0</v>
      </c>
      <c r="O132" s="86">
        <f t="shared" si="152"/>
        <v>0</v>
      </c>
      <c r="P132" s="86">
        <f t="shared" si="152"/>
        <v>0</v>
      </c>
      <c r="Q132" s="86">
        <f t="shared" si="152"/>
        <v>0</v>
      </c>
      <c r="R132" s="86"/>
      <c r="S132" s="86">
        <f t="shared" si="152"/>
        <v>181642.9</v>
      </c>
      <c r="T132" s="86">
        <f t="shared" si="152"/>
        <v>700</v>
      </c>
      <c r="U132" s="72">
        <f t="shared" si="94"/>
        <v>182342.9</v>
      </c>
      <c r="V132" s="86">
        <f t="shared" si="152"/>
        <v>0</v>
      </c>
      <c r="W132" s="86"/>
      <c r="X132" s="86">
        <f t="shared" si="152"/>
        <v>0</v>
      </c>
      <c r="Y132" s="86">
        <f t="shared" si="152"/>
        <v>0</v>
      </c>
      <c r="Z132" s="86">
        <f t="shared" si="152"/>
        <v>0</v>
      </c>
      <c r="AA132" s="86">
        <f t="shared" si="152"/>
        <v>0</v>
      </c>
      <c r="AB132" s="86">
        <f t="shared" si="153"/>
        <v>0</v>
      </c>
      <c r="AC132" s="72">
        <f t="shared" si="133"/>
        <v>0</v>
      </c>
      <c r="AD132" s="72">
        <f t="shared" si="87"/>
        <v>182342.9</v>
      </c>
      <c r="AE132" s="86">
        <f t="shared" si="153"/>
        <v>0</v>
      </c>
      <c r="AF132" s="72">
        <f t="shared" si="96"/>
        <v>182342.9</v>
      </c>
      <c r="AG132" s="86">
        <f t="shared" si="153"/>
        <v>191720</v>
      </c>
      <c r="AH132" s="86">
        <f t="shared" si="153"/>
        <v>198724</v>
      </c>
      <c r="AJ132" s="74">
        <f t="shared" si="90"/>
        <v>181642.9</v>
      </c>
    </row>
    <row r="133" spans="4:38" s="87" customFormat="1" ht="18" customHeight="1" x14ac:dyDescent="0.25">
      <c r="D133" s="98" t="s">
        <v>257</v>
      </c>
      <c r="E133" s="88"/>
      <c r="F133" s="89"/>
      <c r="G133" s="89"/>
      <c r="H133" s="89"/>
      <c r="I133" s="90"/>
      <c r="J133" s="103" t="s">
        <v>258</v>
      </c>
      <c r="K133" s="92" t="s">
        <v>256</v>
      </c>
      <c r="L133" s="93"/>
      <c r="M133" s="93"/>
      <c r="N133" s="93"/>
      <c r="O133" s="93"/>
      <c r="P133" s="93">
        <f>Q133-O133</f>
        <v>0</v>
      </c>
      <c r="Q133" s="93"/>
      <c r="R133" s="93"/>
      <c r="S133" s="122">
        <v>181642.9</v>
      </c>
      <c r="T133" s="122">
        <v>700</v>
      </c>
      <c r="U133" s="72">
        <f t="shared" si="94"/>
        <v>182342.9</v>
      </c>
      <c r="V133" s="93"/>
      <c r="W133" s="93"/>
      <c r="X133" s="93"/>
      <c r="Y133" s="93"/>
      <c r="Z133" s="93"/>
      <c r="AA133" s="93"/>
      <c r="AB133" s="93"/>
      <c r="AC133" s="72">
        <f t="shared" si="133"/>
        <v>0</v>
      </c>
      <c r="AD133" s="72">
        <f t="shared" si="87"/>
        <v>182342.9</v>
      </c>
      <c r="AE133" s="93"/>
      <c r="AF133" s="72">
        <f t="shared" si="96"/>
        <v>182342.9</v>
      </c>
      <c r="AG133" s="93">
        <v>191720</v>
      </c>
      <c r="AH133" s="93">
        <v>198724</v>
      </c>
      <c r="AJ133" s="74">
        <f t="shared" si="90"/>
        <v>181642.9</v>
      </c>
    </row>
    <row r="134" spans="4:38" s="80" customFormat="1" ht="27.75" customHeight="1" x14ac:dyDescent="0.25">
      <c r="D134" s="96" t="s">
        <v>254</v>
      </c>
      <c r="E134" s="81"/>
      <c r="F134" s="82"/>
      <c r="G134" s="82"/>
      <c r="H134" s="82"/>
      <c r="I134" s="83"/>
      <c r="J134" s="121" t="s">
        <v>259</v>
      </c>
      <c r="K134" s="85" t="s">
        <v>260</v>
      </c>
      <c r="L134" s="86">
        <f t="shared" si="152"/>
        <v>0</v>
      </c>
      <c r="M134" s="86">
        <f t="shared" si="152"/>
        <v>0</v>
      </c>
      <c r="N134" s="86">
        <f t="shared" si="152"/>
        <v>0</v>
      </c>
      <c r="O134" s="86">
        <f t="shared" si="152"/>
        <v>0</v>
      </c>
      <c r="P134" s="86">
        <f t="shared" si="152"/>
        <v>0</v>
      </c>
      <c r="Q134" s="86">
        <f t="shared" si="152"/>
        <v>0</v>
      </c>
      <c r="R134" s="86"/>
      <c r="S134" s="86">
        <f t="shared" si="152"/>
        <v>11018.07</v>
      </c>
      <c r="T134" s="86">
        <f t="shared" si="152"/>
        <v>0</v>
      </c>
      <c r="U134" s="72">
        <f t="shared" si="94"/>
        <v>11018.07</v>
      </c>
      <c r="V134" s="86">
        <f t="shared" si="152"/>
        <v>0</v>
      </c>
      <c r="W134" s="86"/>
      <c r="X134" s="86">
        <f t="shared" si="152"/>
        <v>0</v>
      </c>
      <c r="Y134" s="86">
        <f t="shared" si="152"/>
        <v>0</v>
      </c>
      <c r="Z134" s="86">
        <f t="shared" si="152"/>
        <v>0</v>
      </c>
      <c r="AA134" s="86">
        <f t="shared" si="152"/>
        <v>0</v>
      </c>
      <c r="AB134" s="86">
        <f t="shared" si="153"/>
        <v>0</v>
      </c>
      <c r="AC134" s="72">
        <f t="shared" si="133"/>
        <v>0</v>
      </c>
      <c r="AD134" s="72">
        <f t="shared" si="87"/>
        <v>11018.07</v>
      </c>
      <c r="AE134" s="86">
        <f t="shared" si="153"/>
        <v>0</v>
      </c>
      <c r="AF134" s="72">
        <f t="shared" si="96"/>
        <v>11018.07</v>
      </c>
      <c r="AG134" s="86">
        <f t="shared" si="153"/>
        <v>4215</v>
      </c>
      <c r="AH134" s="86">
        <f t="shared" si="153"/>
        <v>4370</v>
      </c>
      <c r="AJ134" s="74">
        <f t="shared" si="90"/>
        <v>11018.07</v>
      </c>
    </row>
    <row r="135" spans="4:38" s="87" customFormat="1" ht="30" customHeight="1" x14ac:dyDescent="0.25">
      <c r="D135" s="98" t="s">
        <v>257</v>
      </c>
      <c r="E135" s="88"/>
      <c r="F135" s="89"/>
      <c r="G135" s="89"/>
      <c r="H135" s="89"/>
      <c r="I135" s="90"/>
      <c r="J135" s="103" t="s">
        <v>261</v>
      </c>
      <c r="K135" s="92" t="s">
        <v>260</v>
      </c>
      <c r="L135" s="93"/>
      <c r="M135" s="93"/>
      <c r="N135" s="93"/>
      <c r="O135" s="93"/>
      <c r="P135" s="93">
        <f>Q135-O135</f>
        <v>0</v>
      </c>
      <c r="Q135" s="93"/>
      <c r="R135" s="93"/>
      <c r="S135" s="93">
        <v>11018.07</v>
      </c>
      <c r="T135" s="93"/>
      <c r="U135" s="72">
        <f t="shared" si="94"/>
        <v>11018.07</v>
      </c>
      <c r="V135" s="93"/>
      <c r="W135" s="93"/>
      <c r="X135" s="93"/>
      <c r="Y135" s="93"/>
      <c r="Z135" s="93"/>
      <c r="AA135" s="93"/>
      <c r="AB135" s="93"/>
      <c r="AC135" s="72">
        <f t="shared" si="133"/>
        <v>0</v>
      </c>
      <c r="AD135" s="72">
        <f t="shared" si="87"/>
        <v>11018.07</v>
      </c>
      <c r="AE135" s="93"/>
      <c r="AF135" s="72">
        <f t="shared" si="96"/>
        <v>11018.07</v>
      </c>
      <c r="AG135" s="93">
        <v>4215</v>
      </c>
      <c r="AH135" s="93">
        <v>4370</v>
      </c>
      <c r="AJ135" s="74">
        <f t="shared" si="90"/>
        <v>11018.07</v>
      </c>
    </row>
    <row r="136" spans="4:38" s="35" customFormat="1" hidden="1" x14ac:dyDescent="0.25">
      <c r="E136" s="65" t="s">
        <v>35</v>
      </c>
      <c r="F136" s="66"/>
      <c r="G136" s="66"/>
      <c r="H136" s="66" t="s">
        <v>161</v>
      </c>
      <c r="I136" s="67"/>
      <c r="J136" s="78" t="s">
        <v>129</v>
      </c>
      <c r="K136" s="79" t="s">
        <v>262</v>
      </c>
      <c r="L136" s="70">
        <f t="shared" ref="L136:AB137" si="156">SUM(L137)</f>
        <v>0</v>
      </c>
      <c r="M136" s="70">
        <f t="shared" si="156"/>
        <v>0</v>
      </c>
      <c r="N136" s="70">
        <f t="shared" si="156"/>
        <v>0</v>
      </c>
      <c r="O136" s="70">
        <f t="shared" si="156"/>
        <v>0</v>
      </c>
      <c r="P136" s="70">
        <f t="shared" si="156"/>
        <v>0</v>
      </c>
      <c r="Q136" s="70">
        <f t="shared" si="156"/>
        <v>0</v>
      </c>
      <c r="R136" s="70"/>
      <c r="S136" s="70">
        <f t="shared" si="156"/>
        <v>0</v>
      </c>
      <c r="T136" s="70">
        <f t="shared" si="156"/>
        <v>0</v>
      </c>
      <c r="U136" s="72">
        <f t="shared" si="94"/>
        <v>0</v>
      </c>
      <c r="V136" s="70">
        <f t="shared" si="156"/>
        <v>0</v>
      </c>
      <c r="W136" s="70"/>
      <c r="X136" s="70">
        <f t="shared" si="156"/>
        <v>0</v>
      </c>
      <c r="Y136" s="70">
        <f t="shared" si="156"/>
        <v>0</v>
      </c>
      <c r="Z136" s="70">
        <f t="shared" si="156"/>
        <v>0</v>
      </c>
      <c r="AA136" s="70">
        <f t="shared" si="156"/>
        <v>0</v>
      </c>
      <c r="AB136" s="70">
        <f t="shared" si="156"/>
        <v>0</v>
      </c>
      <c r="AC136" s="72">
        <f t="shared" si="133"/>
        <v>0</v>
      </c>
      <c r="AD136" s="72">
        <f t="shared" si="87"/>
        <v>0</v>
      </c>
      <c r="AE136" s="70">
        <f t="shared" ref="AE136:AE137" si="157">SUM(AE137)</f>
        <v>0</v>
      </c>
      <c r="AF136" s="72">
        <f t="shared" si="96"/>
        <v>0</v>
      </c>
      <c r="AG136" s="70">
        <f t="shared" ref="AG136:AH137" si="158">SUM(AG137)</f>
        <v>0</v>
      </c>
      <c r="AH136" s="70">
        <f t="shared" si="158"/>
        <v>0</v>
      </c>
      <c r="AJ136" s="74">
        <f t="shared" si="90"/>
        <v>0</v>
      </c>
    </row>
    <row r="137" spans="4:38" s="35" customFormat="1" hidden="1" x14ac:dyDescent="0.25">
      <c r="E137" s="65" t="s">
        <v>35</v>
      </c>
      <c r="F137" s="66"/>
      <c r="G137" s="66"/>
      <c r="H137" s="66" t="s">
        <v>161</v>
      </c>
      <c r="I137" s="67"/>
      <c r="J137" s="78" t="s">
        <v>263</v>
      </c>
      <c r="K137" s="79" t="s">
        <v>264</v>
      </c>
      <c r="L137" s="70">
        <f t="shared" si="156"/>
        <v>0</v>
      </c>
      <c r="M137" s="70">
        <f t="shared" si="156"/>
        <v>0</v>
      </c>
      <c r="N137" s="70">
        <f t="shared" si="156"/>
        <v>0</v>
      </c>
      <c r="O137" s="70">
        <f t="shared" si="156"/>
        <v>0</v>
      </c>
      <c r="P137" s="70">
        <f t="shared" si="156"/>
        <v>0</v>
      </c>
      <c r="Q137" s="70">
        <f t="shared" si="156"/>
        <v>0</v>
      </c>
      <c r="R137" s="70"/>
      <c r="S137" s="70">
        <f t="shared" si="156"/>
        <v>0</v>
      </c>
      <c r="T137" s="70">
        <f t="shared" si="156"/>
        <v>0</v>
      </c>
      <c r="U137" s="72">
        <f t="shared" si="94"/>
        <v>0</v>
      </c>
      <c r="V137" s="70">
        <f t="shared" si="156"/>
        <v>0</v>
      </c>
      <c r="W137" s="70"/>
      <c r="X137" s="70">
        <f t="shared" si="156"/>
        <v>0</v>
      </c>
      <c r="Y137" s="70">
        <f t="shared" si="156"/>
        <v>0</v>
      </c>
      <c r="Z137" s="70">
        <f t="shared" si="156"/>
        <v>0</v>
      </c>
      <c r="AA137" s="70">
        <f t="shared" si="156"/>
        <v>0</v>
      </c>
      <c r="AB137" s="70">
        <f t="shared" si="156"/>
        <v>0</v>
      </c>
      <c r="AC137" s="72">
        <f t="shared" si="133"/>
        <v>0</v>
      </c>
      <c r="AD137" s="72">
        <f t="shared" si="87"/>
        <v>0</v>
      </c>
      <c r="AE137" s="70">
        <f t="shared" si="157"/>
        <v>0</v>
      </c>
      <c r="AF137" s="72">
        <f t="shared" si="96"/>
        <v>0</v>
      </c>
      <c r="AG137" s="70">
        <f t="shared" si="158"/>
        <v>0</v>
      </c>
      <c r="AH137" s="70">
        <f t="shared" si="158"/>
        <v>0</v>
      </c>
      <c r="AJ137" s="74">
        <f t="shared" si="90"/>
        <v>0</v>
      </c>
    </row>
    <row r="138" spans="4:38" s="80" customFormat="1" hidden="1" x14ac:dyDescent="0.25">
      <c r="E138" s="81" t="s">
        <v>35</v>
      </c>
      <c r="F138" s="82"/>
      <c r="G138" s="82"/>
      <c r="H138" s="82" t="s">
        <v>161</v>
      </c>
      <c r="I138" s="83"/>
      <c r="J138" s="84" t="s">
        <v>265</v>
      </c>
      <c r="K138" s="85" t="s">
        <v>264</v>
      </c>
      <c r="L138" s="86">
        <f t="shared" ref="L138:AH138" si="159">SUM(L139:L141)</f>
        <v>0</v>
      </c>
      <c r="M138" s="86">
        <f t="shared" si="159"/>
        <v>0</v>
      </c>
      <c r="N138" s="86">
        <f t="shared" si="159"/>
        <v>0</v>
      </c>
      <c r="O138" s="86">
        <f t="shared" si="159"/>
        <v>0</v>
      </c>
      <c r="P138" s="86">
        <f t="shared" si="159"/>
        <v>0</v>
      </c>
      <c r="Q138" s="86">
        <f t="shared" si="159"/>
        <v>0</v>
      </c>
      <c r="R138" s="86"/>
      <c r="S138" s="86">
        <f t="shared" si="159"/>
        <v>0</v>
      </c>
      <c r="T138" s="86">
        <f t="shared" si="159"/>
        <v>0</v>
      </c>
      <c r="U138" s="72">
        <f t="shared" si="94"/>
        <v>0</v>
      </c>
      <c r="V138" s="86">
        <f t="shared" si="159"/>
        <v>0</v>
      </c>
      <c r="W138" s="86"/>
      <c r="X138" s="86">
        <f t="shared" si="159"/>
        <v>0</v>
      </c>
      <c r="Y138" s="86">
        <f t="shared" si="159"/>
        <v>0</v>
      </c>
      <c r="Z138" s="86">
        <f t="shared" si="159"/>
        <v>0</v>
      </c>
      <c r="AA138" s="86">
        <f t="shared" si="159"/>
        <v>0</v>
      </c>
      <c r="AB138" s="86">
        <f t="shared" si="159"/>
        <v>0</v>
      </c>
      <c r="AC138" s="72">
        <f t="shared" si="133"/>
        <v>0</v>
      </c>
      <c r="AD138" s="72">
        <f t="shared" si="87"/>
        <v>0</v>
      </c>
      <c r="AE138" s="86">
        <f t="shared" ref="AE138" si="160">SUM(AE139:AE141)</f>
        <v>0</v>
      </c>
      <c r="AF138" s="72">
        <f t="shared" si="96"/>
        <v>0</v>
      </c>
      <c r="AG138" s="86">
        <f t="shared" si="159"/>
        <v>0</v>
      </c>
      <c r="AH138" s="86">
        <f t="shared" si="159"/>
        <v>0</v>
      </c>
      <c r="AJ138" s="74">
        <f t="shared" si="90"/>
        <v>0</v>
      </c>
    </row>
    <row r="139" spans="4:38" s="94" customFormat="1" hidden="1" x14ac:dyDescent="0.25">
      <c r="E139" s="88" t="s">
        <v>35</v>
      </c>
      <c r="F139" s="89"/>
      <c r="G139" s="89"/>
      <c r="H139" s="89" t="s">
        <v>161</v>
      </c>
      <c r="I139" s="90"/>
      <c r="J139" s="101" t="s">
        <v>266</v>
      </c>
      <c r="K139" s="92" t="s">
        <v>264</v>
      </c>
      <c r="L139" s="93"/>
      <c r="M139" s="93"/>
      <c r="N139" s="93"/>
      <c r="O139" s="93"/>
      <c r="P139" s="93">
        <f>Q139-O139</f>
        <v>0</v>
      </c>
      <c r="Q139" s="93"/>
      <c r="R139" s="93"/>
      <c r="S139" s="93">
        <v>0</v>
      </c>
      <c r="T139" s="93"/>
      <c r="U139" s="72">
        <f t="shared" si="94"/>
        <v>0</v>
      </c>
      <c r="V139" s="93"/>
      <c r="W139" s="93"/>
      <c r="X139" s="93"/>
      <c r="Y139" s="93"/>
      <c r="Z139" s="93"/>
      <c r="AA139" s="93"/>
      <c r="AB139" s="93"/>
      <c r="AC139" s="72">
        <f t="shared" si="133"/>
        <v>0</v>
      </c>
      <c r="AD139" s="72">
        <f t="shared" si="87"/>
        <v>0</v>
      </c>
      <c r="AE139" s="93"/>
      <c r="AF139" s="72">
        <f t="shared" si="96"/>
        <v>0</v>
      </c>
      <c r="AG139" s="93"/>
      <c r="AH139" s="93"/>
      <c r="AJ139" s="74">
        <f t="shared" si="90"/>
        <v>0</v>
      </c>
    </row>
    <row r="140" spans="4:38" s="94" customFormat="1" hidden="1" x14ac:dyDescent="0.25">
      <c r="E140" s="88" t="s">
        <v>35</v>
      </c>
      <c r="F140" s="89"/>
      <c r="G140" s="89"/>
      <c r="H140" s="89" t="s">
        <v>161</v>
      </c>
      <c r="I140" s="90"/>
      <c r="J140" s="101" t="s">
        <v>266</v>
      </c>
      <c r="K140" s="92" t="s">
        <v>264</v>
      </c>
      <c r="L140" s="93"/>
      <c r="M140" s="93"/>
      <c r="N140" s="93"/>
      <c r="O140" s="93"/>
      <c r="P140" s="93">
        <f>Q140-O140</f>
        <v>0</v>
      </c>
      <c r="Q140" s="93"/>
      <c r="R140" s="93"/>
      <c r="S140" s="93">
        <v>0</v>
      </c>
      <c r="T140" s="93"/>
      <c r="U140" s="72">
        <f t="shared" si="94"/>
        <v>0</v>
      </c>
      <c r="V140" s="93"/>
      <c r="W140" s="93"/>
      <c r="X140" s="93"/>
      <c r="Y140" s="93"/>
      <c r="Z140" s="93"/>
      <c r="AA140" s="93"/>
      <c r="AB140" s="93"/>
      <c r="AC140" s="72">
        <f t="shared" si="133"/>
        <v>0</v>
      </c>
      <c r="AD140" s="72">
        <f t="shared" si="87"/>
        <v>0</v>
      </c>
      <c r="AE140" s="93"/>
      <c r="AF140" s="72">
        <f t="shared" si="96"/>
        <v>0</v>
      </c>
      <c r="AG140" s="93"/>
      <c r="AH140" s="93"/>
      <c r="AJ140" s="74">
        <f t="shared" si="90"/>
        <v>0</v>
      </c>
    </row>
    <row r="141" spans="4:38" s="94" customFormat="1" hidden="1" x14ac:dyDescent="0.25">
      <c r="E141" s="88" t="s">
        <v>35</v>
      </c>
      <c r="F141" s="89"/>
      <c r="G141" s="89"/>
      <c r="H141" s="89" t="s">
        <v>161</v>
      </c>
      <c r="I141" s="90"/>
      <c r="J141" s="101" t="s">
        <v>266</v>
      </c>
      <c r="K141" s="92" t="s">
        <v>264</v>
      </c>
      <c r="L141" s="93"/>
      <c r="M141" s="93"/>
      <c r="N141" s="93"/>
      <c r="O141" s="93"/>
      <c r="P141" s="93">
        <f>Q141-O141</f>
        <v>0</v>
      </c>
      <c r="Q141" s="93"/>
      <c r="R141" s="93"/>
      <c r="S141" s="93">
        <v>0</v>
      </c>
      <c r="T141" s="93"/>
      <c r="U141" s="72">
        <f t="shared" si="94"/>
        <v>0</v>
      </c>
      <c r="V141" s="93"/>
      <c r="W141" s="93"/>
      <c r="X141" s="93"/>
      <c r="Y141" s="93"/>
      <c r="Z141" s="93"/>
      <c r="AA141" s="93"/>
      <c r="AB141" s="93"/>
      <c r="AC141" s="72">
        <f t="shared" si="133"/>
        <v>0</v>
      </c>
      <c r="AD141" s="72">
        <f t="shared" si="87"/>
        <v>0</v>
      </c>
      <c r="AE141" s="93"/>
      <c r="AF141" s="72">
        <f t="shared" si="96"/>
        <v>0</v>
      </c>
      <c r="AG141" s="93"/>
      <c r="AH141" s="93"/>
      <c r="AJ141" s="74">
        <f t="shared" si="90"/>
        <v>0</v>
      </c>
    </row>
    <row r="142" spans="4:38" s="35" customFormat="1" hidden="1" x14ac:dyDescent="0.25">
      <c r="E142" s="65" t="s">
        <v>137</v>
      </c>
      <c r="F142" s="66"/>
      <c r="G142" s="66"/>
      <c r="H142" s="66"/>
      <c r="I142" s="67"/>
      <c r="J142" s="78" t="s">
        <v>267</v>
      </c>
      <c r="K142" s="79" t="s">
        <v>268</v>
      </c>
      <c r="L142" s="70">
        <f t="shared" ref="L142:AH142" si="161">SUM(L143+L151)</f>
        <v>0</v>
      </c>
      <c r="M142" s="70">
        <f t="shared" si="161"/>
        <v>0</v>
      </c>
      <c r="N142" s="70">
        <f t="shared" si="161"/>
        <v>0</v>
      </c>
      <c r="O142" s="70">
        <f t="shared" si="161"/>
        <v>0</v>
      </c>
      <c r="P142" s="70">
        <f t="shared" si="161"/>
        <v>0</v>
      </c>
      <c r="Q142" s="70">
        <f t="shared" si="161"/>
        <v>0</v>
      </c>
      <c r="R142" s="70"/>
      <c r="S142" s="70">
        <f t="shared" si="161"/>
        <v>0</v>
      </c>
      <c r="T142" s="70">
        <f t="shared" si="161"/>
        <v>0</v>
      </c>
      <c r="U142" s="72">
        <f t="shared" si="94"/>
        <v>0</v>
      </c>
      <c r="V142" s="70">
        <f t="shared" si="161"/>
        <v>0</v>
      </c>
      <c r="W142" s="70"/>
      <c r="X142" s="70">
        <f t="shared" si="161"/>
        <v>0</v>
      </c>
      <c r="Y142" s="70">
        <f t="shared" si="161"/>
        <v>0</v>
      </c>
      <c r="Z142" s="70">
        <f t="shared" si="161"/>
        <v>0</v>
      </c>
      <c r="AA142" s="70">
        <f t="shared" si="161"/>
        <v>0</v>
      </c>
      <c r="AB142" s="70">
        <f t="shared" si="161"/>
        <v>0</v>
      </c>
      <c r="AC142" s="72">
        <f t="shared" si="133"/>
        <v>0</v>
      </c>
      <c r="AD142" s="72">
        <f t="shared" si="87"/>
        <v>0</v>
      </c>
      <c r="AE142" s="70">
        <f t="shared" ref="AE142" si="162">SUM(AE143+AE151)</f>
        <v>0</v>
      </c>
      <c r="AF142" s="72">
        <f t="shared" si="96"/>
        <v>0</v>
      </c>
      <c r="AG142" s="70">
        <f t="shared" si="161"/>
        <v>0</v>
      </c>
      <c r="AH142" s="70">
        <f t="shared" si="161"/>
        <v>0</v>
      </c>
      <c r="AJ142" s="74">
        <f t="shared" si="90"/>
        <v>0</v>
      </c>
    </row>
    <row r="143" spans="4:38" s="35" customFormat="1" hidden="1" x14ac:dyDescent="0.25">
      <c r="E143" s="65" t="s">
        <v>137</v>
      </c>
      <c r="F143" s="66"/>
      <c r="G143" s="66"/>
      <c r="H143" s="66"/>
      <c r="I143" s="67"/>
      <c r="J143" s="123" t="s">
        <v>137</v>
      </c>
      <c r="K143" s="79" t="s">
        <v>269</v>
      </c>
      <c r="L143" s="70">
        <f t="shared" ref="L143:AB143" si="163">SUM(L144+L148)</f>
        <v>0</v>
      </c>
      <c r="M143" s="70">
        <f t="shared" si="163"/>
        <v>0</v>
      </c>
      <c r="N143" s="70">
        <f t="shared" si="163"/>
        <v>0</v>
      </c>
      <c r="O143" s="70">
        <f t="shared" si="163"/>
        <v>0</v>
      </c>
      <c r="P143" s="70">
        <f t="shared" si="163"/>
        <v>0</v>
      </c>
      <c r="Q143" s="70">
        <f t="shared" si="163"/>
        <v>0</v>
      </c>
      <c r="R143" s="70"/>
      <c r="S143" s="70">
        <f t="shared" si="163"/>
        <v>0</v>
      </c>
      <c r="T143" s="70">
        <f t="shared" si="163"/>
        <v>0</v>
      </c>
      <c r="U143" s="72">
        <f t="shared" si="94"/>
        <v>0</v>
      </c>
      <c r="V143" s="70">
        <f t="shared" si="163"/>
        <v>0</v>
      </c>
      <c r="W143" s="70"/>
      <c r="X143" s="70">
        <f t="shared" si="163"/>
        <v>0</v>
      </c>
      <c r="Y143" s="70">
        <f t="shared" si="163"/>
        <v>0</v>
      </c>
      <c r="Z143" s="70">
        <f t="shared" si="163"/>
        <v>0</v>
      </c>
      <c r="AA143" s="70">
        <f t="shared" si="163"/>
        <v>0</v>
      </c>
      <c r="AB143" s="70">
        <f t="shared" si="163"/>
        <v>0</v>
      </c>
      <c r="AC143" s="72">
        <f t="shared" si="133"/>
        <v>0</v>
      </c>
      <c r="AD143" s="72">
        <f t="shared" ref="AD143:AD159" si="164">SUM(U143+AC143)</f>
        <v>0</v>
      </c>
      <c r="AE143" s="70">
        <f t="shared" ref="AE143" si="165">SUM(AE144+AE148)</f>
        <v>0</v>
      </c>
      <c r="AF143" s="72">
        <f t="shared" si="96"/>
        <v>0</v>
      </c>
      <c r="AG143" s="70">
        <f t="shared" ref="AG143:AH143" si="166">SUM(AG144+AG148)</f>
        <v>0</v>
      </c>
      <c r="AH143" s="70">
        <f t="shared" si="166"/>
        <v>0</v>
      </c>
      <c r="AJ143" s="74">
        <f t="shared" ref="AJ143:AJ177" si="167">SUM(S143+AC143)</f>
        <v>0</v>
      </c>
    </row>
    <row r="144" spans="4:38" s="35" customFormat="1" hidden="1" x14ac:dyDescent="0.25">
      <c r="E144" s="65" t="s">
        <v>137</v>
      </c>
      <c r="F144" s="66"/>
      <c r="G144" s="66"/>
      <c r="H144" s="66"/>
      <c r="I144" s="67"/>
      <c r="J144" s="78" t="s">
        <v>270</v>
      </c>
      <c r="K144" s="79" t="s">
        <v>271</v>
      </c>
      <c r="L144" s="70">
        <f t="shared" ref="L144" si="168">SUM(L145)</f>
        <v>0</v>
      </c>
      <c r="M144" s="70">
        <f>SUM(M145)</f>
        <v>0</v>
      </c>
      <c r="N144" s="70">
        <f>SUM(N145)</f>
        <v>0</v>
      </c>
      <c r="O144" s="70">
        <f>SUM(O145)</f>
        <v>0</v>
      </c>
      <c r="P144" s="70">
        <f t="shared" ref="P144:AB144" si="169">SUM(P145)</f>
        <v>0</v>
      </c>
      <c r="Q144" s="70">
        <f>SUM(Q145)</f>
        <v>0</v>
      </c>
      <c r="R144" s="70"/>
      <c r="S144" s="70">
        <f t="shared" si="169"/>
        <v>0</v>
      </c>
      <c r="T144" s="70">
        <f t="shared" si="169"/>
        <v>0</v>
      </c>
      <c r="U144" s="72">
        <f t="shared" si="94"/>
        <v>0</v>
      </c>
      <c r="V144" s="70">
        <f t="shared" si="169"/>
        <v>0</v>
      </c>
      <c r="W144" s="70"/>
      <c r="X144" s="70">
        <f t="shared" si="169"/>
        <v>0</v>
      </c>
      <c r="Y144" s="70">
        <f t="shared" si="169"/>
        <v>0</v>
      </c>
      <c r="Z144" s="70">
        <f t="shared" si="169"/>
        <v>0</v>
      </c>
      <c r="AA144" s="70">
        <f t="shared" si="169"/>
        <v>0</v>
      </c>
      <c r="AB144" s="70">
        <f t="shared" si="169"/>
        <v>0</v>
      </c>
      <c r="AC144" s="72">
        <f t="shared" si="133"/>
        <v>0</v>
      </c>
      <c r="AD144" s="72">
        <f t="shared" si="164"/>
        <v>0</v>
      </c>
      <c r="AE144" s="70">
        <f t="shared" ref="AE144" si="170">SUM(AE145)</f>
        <v>0</v>
      </c>
      <c r="AF144" s="72">
        <f t="shared" si="96"/>
        <v>0</v>
      </c>
      <c r="AG144" s="70">
        <f t="shared" ref="AG144:AH144" si="171">SUM(AG145)</f>
        <v>0</v>
      </c>
      <c r="AH144" s="70">
        <f t="shared" si="171"/>
        <v>0</v>
      </c>
      <c r="AJ144" s="74">
        <f t="shared" si="167"/>
        <v>0</v>
      </c>
    </row>
    <row r="145" spans="5:36" s="80" customFormat="1" hidden="1" x14ac:dyDescent="0.25">
      <c r="E145" s="81" t="s">
        <v>137</v>
      </c>
      <c r="F145" s="82"/>
      <c r="G145" s="82"/>
      <c r="H145" s="82"/>
      <c r="I145" s="83"/>
      <c r="J145" s="84" t="s">
        <v>272</v>
      </c>
      <c r="K145" s="85" t="s">
        <v>273</v>
      </c>
      <c r="L145" s="86">
        <f t="shared" ref="L145" si="172">SUM(L146:L147)</f>
        <v>0</v>
      </c>
      <c r="M145" s="86">
        <f t="shared" ref="M145:AB145" si="173">SUM(M146:M147)</f>
        <v>0</v>
      </c>
      <c r="N145" s="86">
        <f t="shared" si="173"/>
        <v>0</v>
      </c>
      <c r="O145" s="86">
        <f t="shared" si="173"/>
        <v>0</v>
      </c>
      <c r="P145" s="86">
        <f t="shared" si="173"/>
        <v>0</v>
      </c>
      <c r="Q145" s="86">
        <f t="shared" si="173"/>
        <v>0</v>
      </c>
      <c r="R145" s="86"/>
      <c r="S145" s="86">
        <f t="shared" si="173"/>
        <v>0</v>
      </c>
      <c r="T145" s="86">
        <f t="shared" si="173"/>
        <v>0</v>
      </c>
      <c r="U145" s="72">
        <f t="shared" si="94"/>
        <v>0</v>
      </c>
      <c r="V145" s="86">
        <f t="shared" si="173"/>
        <v>0</v>
      </c>
      <c r="W145" s="86"/>
      <c r="X145" s="86">
        <f t="shared" si="173"/>
        <v>0</v>
      </c>
      <c r="Y145" s="86">
        <f t="shared" si="173"/>
        <v>0</v>
      </c>
      <c r="Z145" s="86">
        <f t="shared" si="173"/>
        <v>0</v>
      </c>
      <c r="AA145" s="86">
        <f t="shared" si="173"/>
        <v>0</v>
      </c>
      <c r="AB145" s="86">
        <f t="shared" si="173"/>
        <v>0</v>
      </c>
      <c r="AC145" s="72">
        <f t="shared" ref="AC145:AC159" si="174">SUM(V145:AB145)</f>
        <v>0</v>
      </c>
      <c r="AD145" s="72">
        <f t="shared" si="164"/>
        <v>0</v>
      </c>
      <c r="AE145" s="86">
        <f t="shared" ref="AE145" si="175">SUM(AE146:AE147)</f>
        <v>0</v>
      </c>
      <c r="AF145" s="72">
        <f t="shared" si="96"/>
        <v>0</v>
      </c>
      <c r="AG145" s="86">
        <f t="shared" ref="AG145:AH145" si="176">SUM(AG146:AG147)</f>
        <v>0</v>
      </c>
      <c r="AH145" s="86">
        <f t="shared" si="176"/>
        <v>0</v>
      </c>
      <c r="AJ145" s="74">
        <f t="shared" si="167"/>
        <v>0</v>
      </c>
    </row>
    <row r="146" spans="5:36" s="94" customFormat="1" hidden="1" x14ac:dyDescent="0.25">
      <c r="E146" s="88" t="s">
        <v>137</v>
      </c>
      <c r="F146" s="89"/>
      <c r="G146" s="89"/>
      <c r="H146" s="89"/>
      <c r="I146" s="90"/>
      <c r="J146" s="99" t="s">
        <v>274</v>
      </c>
      <c r="K146" s="92" t="s">
        <v>273</v>
      </c>
      <c r="L146" s="93"/>
      <c r="M146" s="93"/>
      <c r="N146" s="93"/>
      <c r="O146" s="93"/>
      <c r="P146" s="93">
        <f>Q146-O146</f>
        <v>0</v>
      </c>
      <c r="Q146" s="93"/>
      <c r="R146" s="93"/>
      <c r="S146" s="93"/>
      <c r="T146" s="93"/>
      <c r="U146" s="72">
        <f t="shared" si="94"/>
        <v>0</v>
      </c>
      <c r="V146" s="93"/>
      <c r="W146" s="93"/>
      <c r="X146" s="93"/>
      <c r="Y146" s="93"/>
      <c r="Z146" s="93"/>
      <c r="AA146" s="93"/>
      <c r="AB146" s="93"/>
      <c r="AC146" s="72">
        <f t="shared" si="174"/>
        <v>0</v>
      </c>
      <c r="AD146" s="72">
        <f t="shared" si="164"/>
        <v>0</v>
      </c>
      <c r="AE146" s="93"/>
      <c r="AF146" s="72">
        <f t="shared" si="96"/>
        <v>0</v>
      </c>
      <c r="AG146" s="93"/>
      <c r="AH146" s="93"/>
      <c r="AJ146" s="74">
        <f t="shared" si="167"/>
        <v>0</v>
      </c>
    </row>
    <row r="147" spans="5:36" s="94" customFormat="1" hidden="1" x14ac:dyDescent="0.25">
      <c r="E147" s="88" t="s">
        <v>137</v>
      </c>
      <c r="F147" s="89"/>
      <c r="G147" s="89"/>
      <c r="H147" s="89"/>
      <c r="I147" s="90"/>
      <c r="J147" s="99" t="s">
        <v>274</v>
      </c>
      <c r="K147" s="92" t="s">
        <v>273</v>
      </c>
      <c r="L147" s="93"/>
      <c r="M147" s="93"/>
      <c r="N147" s="93"/>
      <c r="O147" s="93"/>
      <c r="P147" s="93">
        <f>Q147-O147</f>
        <v>0</v>
      </c>
      <c r="Q147" s="93"/>
      <c r="R147" s="93"/>
      <c r="S147" s="93"/>
      <c r="T147" s="93"/>
      <c r="U147" s="72">
        <f t="shared" si="94"/>
        <v>0</v>
      </c>
      <c r="V147" s="93"/>
      <c r="W147" s="93"/>
      <c r="X147" s="93"/>
      <c r="Y147" s="93"/>
      <c r="Z147" s="93"/>
      <c r="AA147" s="93"/>
      <c r="AB147" s="93"/>
      <c r="AC147" s="72">
        <f t="shared" si="174"/>
        <v>0</v>
      </c>
      <c r="AD147" s="72">
        <f t="shared" si="164"/>
        <v>0</v>
      </c>
      <c r="AE147" s="93"/>
      <c r="AF147" s="72">
        <f t="shared" si="96"/>
        <v>0</v>
      </c>
      <c r="AG147" s="93"/>
      <c r="AH147" s="93"/>
      <c r="AJ147" s="74">
        <f t="shared" si="167"/>
        <v>0</v>
      </c>
    </row>
    <row r="148" spans="5:36" s="35" customFormat="1" hidden="1" x14ac:dyDescent="0.25">
      <c r="E148" s="65" t="s">
        <v>137</v>
      </c>
      <c r="F148" s="66"/>
      <c r="G148" s="66"/>
      <c r="H148" s="66"/>
      <c r="I148" s="67"/>
      <c r="J148" s="78" t="s">
        <v>275</v>
      </c>
      <c r="K148" s="79" t="s">
        <v>276</v>
      </c>
      <c r="L148" s="70">
        <f t="shared" ref="L148" si="177">SUM(L149)</f>
        <v>0</v>
      </c>
      <c r="M148" s="70">
        <f>SUM(M149)</f>
        <v>0</v>
      </c>
      <c r="N148" s="70">
        <f>SUM(N149)</f>
        <v>0</v>
      </c>
      <c r="O148" s="70">
        <f>SUM(O149)</f>
        <v>0</v>
      </c>
      <c r="P148" s="70">
        <f t="shared" ref="P148:AB148" si="178">SUM(P149)</f>
        <v>0</v>
      </c>
      <c r="Q148" s="70">
        <f>SUM(Q149)</f>
        <v>0</v>
      </c>
      <c r="R148" s="70"/>
      <c r="S148" s="70">
        <f t="shared" si="178"/>
        <v>0</v>
      </c>
      <c r="T148" s="70">
        <f t="shared" si="178"/>
        <v>0</v>
      </c>
      <c r="U148" s="72">
        <f t="shared" ref="U148:U177" si="179">SUM(S148:T148)</f>
        <v>0</v>
      </c>
      <c r="V148" s="70">
        <f t="shared" si="178"/>
        <v>0</v>
      </c>
      <c r="W148" s="70"/>
      <c r="X148" s="70">
        <f t="shared" si="178"/>
        <v>0</v>
      </c>
      <c r="Y148" s="70">
        <f t="shared" si="178"/>
        <v>0</v>
      </c>
      <c r="Z148" s="70">
        <f t="shared" si="178"/>
        <v>0</v>
      </c>
      <c r="AA148" s="70">
        <f t="shared" si="178"/>
        <v>0</v>
      </c>
      <c r="AB148" s="70">
        <f t="shared" si="178"/>
        <v>0</v>
      </c>
      <c r="AC148" s="72">
        <f t="shared" si="174"/>
        <v>0</v>
      </c>
      <c r="AD148" s="72">
        <f t="shared" si="164"/>
        <v>0</v>
      </c>
      <c r="AE148" s="70">
        <f t="shared" ref="AE148" si="180">SUM(AE149)</f>
        <v>0</v>
      </c>
      <c r="AF148" s="72">
        <f t="shared" ref="AF148:AF177" si="181">SUM(AD148:AE148)</f>
        <v>0</v>
      </c>
      <c r="AG148" s="70">
        <f t="shared" ref="AG148:AH148" si="182">SUM(AG149)</f>
        <v>0</v>
      </c>
      <c r="AH148" s="70">
        <f t="shared" si="182"/>
        <v>0</v>
      </c>
      <c r="AJ148" s="74">
        <f t="shared" si="167"/>
        <v>0</v>
      </c>
    </row>
    <row r="149" spans="5:36" s="80" customFormat="1" hidden="1" x14ac:dyDescent="0.25">
      <c r="E149" s="81" t="s">
        <v>137</v>
      </c>
      <c r="F149" s="82"/>
      <c r="G149" s="82"/>
      <c r="H149" s="82"/>
      <c r="I149" s="83"/>
      <c r="J149" s="84" t="s">
        <v>277</v>
      </c>
      <c r="K149" s="85" t="s">
        <v>278</v>
      </c>
      <c r="L149" s="86">
        <f t="shared" ref="L149" si="183">SUM(L150:L150)</f>
        <v>0</v>
      </c>
      <c r="M149" s="86">
        <f>SUM(M150:M150)</f>
        <v>0</v>
      </c>
      <c r="N149" s="86">
        <f>SUM(N150:N150)</f>
        <v>0</v>
      </c>
      <c r="O149" s="86">
        <f>SUM(O150:O150)</f>
        <v>0</v>
      </c>
      <c r="P149" s="86">
        <f t="shared" ref="P149:AH149" si="184">SUM(P150:P150)</f>
        <v>0</v>
      </c>
      <c r="Q149" s="86">
        <f>SUM(Q150:Q150)</f>
        <v>0</v>
      </c>
      <c r="R149" s="86"/>
      <c r="S149" s="86">
        <f t="shared" si="184"/>
        <v>0</v>
      </c>
      <c r="T149" s="86">
        <f t="shared" si="184"/>
        <v>0</v>
      </c>
      <c r="U149" s="72">
        <f t="shared" si="179"/>
        <v>0</v>
      </c>
      <c r="V149" s="86">
        <f t="shared" si="184"/>
        <v>0</v>
      </c>
      <c r="W149" s="86"/>
      <c r="X149" s="86">
        <f t="shared" si="184"/>
        <v>0</v>
      </c>
      <c r="Y149" s="86">
        <f t="shared" si="184"/>
        <v>0</v>
      </c>
      <c r="Z149" s="86">
        <f t="shared" si="184"/>
        <v>0</v>
      </c>
      <c r="AA149" s="86">
        <f t="shared" si="184"/>
        <v>0</v>
      </c>
      <c r="AB149" s="86">
        <f t="shared" si="184"/>
        <v>0</v>
      </c>
      <c r="AC149" s="72">
        <f t="shared" si="174"/>
        <v>0</v>
      </c>
      <c r="AD149" s="72">
        <f t="shared" si="164"/>
        <v>0</v>
      </c>
      <c r="AE149" s="86">
        <f t="shared" si="184"/>
        <v>0</v>
      </c>
      <c r="AF149" s="72">
        <f t="shared" si="181"/>
        <v>0</v>
      </c>
      <c r="AG149" s="86">
        <f t="shared" si="184"/>
        <v>0</v>
      </c>
      <c r="AH149" s="86">
        <f t="shared" si="184"/>
        <v>0</v>
      </c>
      <c r="AJ149" s="74">
        <f t="shared" si="167"/>
        <v>0</v>
      </c>
    </row>
    <row r="150" spans="5:36" s="94" customFormat="1" hidden="1" x14ac:dyDescent="0.25">
      <c r="E150" s="88" t="s">
        <v>137</v>
      </c>
      <c r="F150" s="89"/>
      <c r="G150" s="89"/>
      <c r="H150" s="89"/>
      <c r="I150" s="90"/>
      <c r="J150" s="99" t="s">
        <v>279</v>
      </c>
      <c r="K150" s="92" t="s">
        <v>280</v>
      </c>
      <c r="L150" s="93"/>
      <c r="M150" s="93"/>
      <c r="N150" s="93"/>
      <c r="O150" s="93"/>
      <c r="P150" s="93">
        <f>Q150-O150</f>
        <v>0</v>
      </c>
      <c r="Q150" s="93"/>
      <c r="R150" s="93"/>
      <c r="S150" s="93"/>
      <c r="T150" s="93"/>
      <c r="U150" s="72">
        <f t="shared" si="179"/>
        <v>0</v>
      </c>
      <c r="V150" s="93"/>
      <c r="W150" s="93"/>
      <c r="X150" s="93"/>
      <c r="Y150" s="93"/>
      <c r="Z150" s="93"/>
      <c r="AA150" s="93"/>
      <c r="AB150" s="93"/>
      <c r="AC150" s="72">
        <f t="shared" si="174"/>
        <v>0</v>
      </c>
      <c r="AD150" s="72">
        <f t="shared" si="164"/>
        <v>0</v>
      </c>
      <c r="AE150" s="93"/>
      <c r="AF150" s="72">
        <f t="shared" si="181"/>
        <v>0</v>
      </c>
      <c r="AG150" s="93"/>
      <c r="AH150" s="93"/>
      <c r="AJ150" s="74">
        <f t="shared" si="167"/>
        <v>0</v>
      </c>
    </row>
    <row r="151" spans="5:36" s="35" customFormat="1" hidden="1" x14ac:dyDescent="0.25">
      <c r="E151" s="65" t="s">
        <v>137</v>
      </c>
      <c r="F151" s="66"/>
      <c r="G151" s="66"/>
      <c r="H151" s="66"/>
      <c r="I151" s="67"/>
      <c r="J151" s="78" t="s">
        <v>140</v>
      </c>
      <c r="K151" s="79" t="s">
        <v>281</v>
      </c>
      <c r="L151" s="70">
        <f t="shared" ref="L151:AB151" si="185">SUM(L152+L156+L158)</f>
        <v>0</v>
      </c>
      <c r="M151" s="70">
        <f t="shared" si="185"/>
        <v>0</v>
      </c>
      <c r="N151" s="70">
        <f t="shared" si="185"/>
        <v>0</v>
      </c>
      <c r="O151" s="70">
        <f t="shared" si="185"/>
        <v>0</v>
      </c>
      <c r="P151" s="70">
        <f t="shared" si="185"/>
        <v>0</v>
      </c>
      <c r="Q151" s="70">
        <f t="shared" si="185"/>
        <v>0</v>
      </c>
      <c r="R151" s="70"/>
      <c r="S151" s="70">
        <f t="shared" si="185"/>
        <v>0</v>
      </c>
      <c r="T151" s="70">
        <f t="shared" si="185"/>
        <v>0</v>
      </c>
      <c r="U151" s="72">
        <f t="shared" si="179"/>
        <v>0</v>
      </c>
      <c r="V151" s="70">
        <f t="shared" si="185"/>
        <v>0</v>
      </c>
      <c r="W151" s="70"/>
      <c r="X151" s="70">
        <f t="shared" si="185"/>
        <v>0</v>
      </c>
      <c r="Y151" s="70">
        <f t="shared" si="185"/>
        <v>0</v>
      </c>
      <c r="Z151" s="70">
        <f t="shared" si="185"/>
        <v>0</v>
      </c>
      <c r="AA151" s="70">
        <f t="shared" si="185"/>
        <v>0</v>
      </c>
      <c r="AB151" s="70">
        <f t="shared" si="185"/>
        <v>0</v>
      </c>
      <c r="AC151" s="72">
        <f t="shared" si="174"/>
        <v>0</v>
      </c>
      <c r="AD151" s="72">
        <f t="shared" si="164"/>
        <v>0</v>
      </c>
      <c r="AE151" s="70">
        <f t="shared" ref="AE151" si="186">SUM(AE152+AE156+AE158)</f>
        <v>0</v>
      </c>
      <c r="AF151" s="72">
        <f t="shared" si="181"/>
        <v>0</v>
      </c>
      <c r="AG151" s="70">
        <f t="shared" ref="AG151:AH151" si="187">SUM(AG152+AG156+AG158)</f>
        <v>0</v>
      </c>
      <c r="AH151" s="70">
        <f t="shared" si="187"/>
        <v>0</v>
      </c>
      <c r="AJ151" s="74">
        <f t="shared" si="167"/>
        <v>0</v>
      </c>
    </row>
    <row r="152" spans="5:36" s="35" customFormat="1" hidden="1" x14ac:dyDescent="0.25">
      <c r="E152" s="65" t="s">
        <v>137</v>
      </c>
      <c r="F152" s="66"/>
      <c r="G152" s="66"/>
      <c r="H152" s="66"/>
      <c r="I152" s="67"/>
      <c r="J152" s="78" t="s">
        <v>282</v>
      </c>
      <c r="K152" s="79" t="s">
        <v>283</v>
      </c>
      <c r="L152" s="70">
        <f t="shared" ref="L152" si="188">SUM(L153:L155)</f>
        <v>0</v>
      </c>
      <c r="M152" s="70">
        <f t="shared" ref="M152:AB152" si="189">SUM(M153:M155)</f>
        <v>0</v>
      </c>
      <c r="N152" s="70">
        <f t="shared" si="189"/>
        <v>0</v>
      </c>
      <c r="O152" s="70">
        <f t="shared" si="189"/>
        <v>0</v>
      </c>
      <c r="P152" s="70">
        <f t="shared" si="189"/>
        <v>0</v>
      </c>
      <c r="Q152" s="70">
        <f t="shared" si="189"/>
        <v>0</v>
      </c>
      <c r="R152" s="70"/>
      <c r="S152" s="70">
        <f t="shared" si="189"/>
        <v>0</v>
      </c>
      <c r="T152" s="70">
        <f t="shared" si="189"/>
        <v>0</v>
      </c>
      <c r="U152" s="72">
        <f t="shared" si="179"/>
        <v>0</v>
      </c>
      <c r="V152" s="70">
        <f t="shared" si="189"/>
        <v>0</v>
      </c>
      <c r="W152" s="70"/>
      <c r="X152" s="70">
        <f t="shared" si="189"/>
        <v>0</v>
      </c>
      <c r="Y152" s="70">
        <f t="shared" si="189"/>
        <v>0</v>
      </c>
      <c r="Z152" s="70">
        <f t="shared" si="189"/>
        <v>0</v>
      </c>
      <c r="AA152" s="70">
        <f t="shared" si="189"/>
        <v>0</v>
      </c>
      <c r="AB152" s="70">
        <f t="shared" si="189"/>
        <v>0</v>
      </c>
      <c r="AC152" s="72">
        <f t="shared" si="174"/>
        <v>0</v>
      </c>
      <c r="AD152" s="72">
        <f t="shared" si="164"/>
        <v>0</v>
      </c>
      <c r="AE152" s="70">
        <f t="shared" ref="AE152" si="190">SUM(AE153:AE155)</f>
        <v>0</v>
      </c>
      <c r="AF152" s="72">
        <f t="shared" si="181"/>
        <v>0</v>
      </c>
      <c r="AG152" s="70">
        <f t="shared" ref="AG152:AH152" si="191">SUM(AG153:AG155)</f>
        <v>0</v>
      </c>
      <c r="AH152" s="70">
        <f t="shared" si="191"/>
        <v>0</v>
      </c>
      <c r="AJ152" s="74">
        <f t="shared" si="167"/>
        <v>0</v>
      </c>
    </row>
    <row r="153" spans="5:36" s="94" customFormat="1" hidden="1" x14ac:dyDescent="0.25">
      <c r="E153" s="88" t="s">
        <v>137</v>
      </c>
      <c r="F153" s="89"/>
      <c r="G153" s="89"/>
      <c r="H153" s="89"/>
      <c r="I153" s="90"/>
      <c r="J153" s="99" t="s">
        <v>284</v>
      </c>
      <c r="K153" s="92" t="s">
        <v>285</v>
      </c>
      <c r="L153" s="93"/>
      <c r="M153" s="93"/>
      <c r="N153" s="93"/>
      <c r="O153" s="93"/>
      <c r="P153" s="93">
        <f>Q153-O153</f>
        <v>0</v>
      </c>
      <c r="Q153" s="93"/>
      <c r="R153" s="93"/>
      <c r="S153" s="93"/>
      <c r="T153" s="93"/>
      <c r="U153" s="72">
        <f t="shared" si="179"/>
        <v>0</v>
      </c>
      <c r="V153" s="93"/>
      <c r="W153" s="93"/>
      <c r="X153" s="93"/>
      <c r="Y153" s="93"/>
      <c r="Z153" s="93"/>
      <c r="AA153" s="93"/>
      <c r="AB153" s="93"/>
      <c r="AC153" s="72">
        <f t="shared" si="174"/>
        <v>0</v>
      </c>
      <c r="AD153" s="72">
        <f t="shared" si="164"/>
        <v>0</v>
      </c>
      <c r="AE153" s="93"/>
      <c r="AF153" s="72">
        <f t="shared" si="181"/>
        <v>0</v>
      </c>
      <c r="AG153" s="93"/>
      <c r="AH153" s="93"/>
      <c r="AJ153" s="74">
        <f t="shared" si="167"/>
        <v>0</v>
      </c>
    </row>
    <row r="154" spans="5:36" s="94" customFormat="1" hidden="1" x14ac:dyDescent="0.25">
      <c r="E154" s="88" t="s">
        <v>137</v>
      </c>
      <c r="F154" s="89"/>
      <c r="G154" s="89"/>
      <c r="H154" s="89"/>
      <c r="I154" s="90"/>
      <c r="J154" s="99" t="s">
        <v>286</v>
      </c>
      <c r="K154" s="92" t="s">
        <v>287</v>
      </c>
      <c r="L154" s="93"/>
      <c r="M154" s="93"/>
      <c r="N154" s="93"/>
      <c r="O154" s="93"/>
      <c r="P154" s="93">
        <f>Q154-O154</f>
        <v>0</v>
      </c>
      <c r="Q154" s="93"/>
      <c r="R154" s="93"/>
      <c r="S154" s="93"/>
      <c r="T154" s="93"/>
      <c r="U154" s="72">
        <f t="shared" si="179"/>
        <v>0</v>
      </c>
      <c r="V154" s="93"/>
      <c r="W154" s="93"/>
      <c r="X154" s="93"/>
      <c r="Y154" s="93"/>
      <c r="Z154" s="93"/>
      <c r="AA154" s="93"/>
      <c r="AB154" s="93"/>
      <c r="AC154" s="72">
        <f t="shared" si="174"/>
        <v>0</v>
      </c>
      <c r="AD154" s="72">
        <f t="shared" si="164"/>
        <v>0</v>
      </c>
      <c r="AE154" s="93"/>
      <c r="AF154" s="72">
        <f t="shared" si="181"/>
        <v>0</v>
      </c>
      <c r="AG154" s="93"/>
      <c r="AH154" s="93"/>
      <c r="AJ154" s="74">
        <f t="shared" si="167"/>
        <v>0</v>
      </c>
    </row>
    <row r="155" spans="5:36" s="94" customFormat="1" hidden="1" x14ac:dyDescent="0.25">
      <c r="E155" s="88" t="s">
        <v>137</v>
      </c>
      <c r="F155" s="89"/>
      <c r="G155" s="89"/>
      <c r="H155" s="89"/>
      <c r="I155" s="90"/>
      <c r="J155" s="99" t="s">
        <v>288</v>
      </c>
      <c r="K155" s="92" t="s">
        <v>289</v>
      </c>
      <c r="L155" s="93"/>
      <c r="M155" s="93"/>
      <c r="N155" s="93"/>
      <c r="O155" s="93"/>
      <c r="P155" s="93">
        <f>Q155-O155</f>
        <v>0</v>
      </c>
      <c r="Q155" s="93"/>
      <c r="R155" s="93"/>
      <c r="S155" s="93"/>
      <c r="T155" s="93"/>
      <c r="U155" s="72">
        <f t="shared" si="179"/>
        <v>0</v>
      </c>
      <c r="V155" s="93"/>
      <c r="W155" s="93"/>
      <c r="X155" s="93"/>
      <c r="Y155" s="93"/>
      <c r="Z155" s="93"/>
      <c r="AA155" s="93"/>
      <c r="AB155" s="93"/>
      <c r="AC155" s="72">
        <f t="shared" si="174"/>
        <v>0</v>
      </c>
      <c r="AD155" s="72">
        <f t="shared" si="164"/>
        <v>0</v>
      </c>
      <c r="AE155" s="93"/>
      <c r="AF155" s="72">
        <f t="shared" si="181"/>
        <v>0</v>
      </c>
      <c r="AG155" s="93"/>
      <c r="AH155" s="93"/>
      <c r="AJ155" s="74">
        <f t="shared" si="167"/>
        <v>0</v>
      </c>
    </row>
    <row r="156" spans="5:36" s="124" customFormat="1" ht="15.75" hidden="1" x14ac:dyDescent="0.25">
      <c r="E156" s="88" t="s">
        <v>137</v>
      </c>
      <c r="F156" s="66"/>
      <c r="G156" s="66"/>
      <c r="H156" s="66"/>
      <c r="I156" s="67"/>
      <c r="J156" s="78" t="s">
        <v>290</v>
      </c>
      <c r="K156" s="76" t="s">
        <v>291</v>
      </c>
      <c r="L156" s="70">
        <f t="shared" ref="L156:AG158" si="192">SUM(L157)</f>
        <v>0</v>
      </c>
      <c r="M156" s="70">
        <f t="shared" si="192"/>
        <v>0</v>
      </c>
      <c r="N156" s="70">
        <f t="shared" si="192"/>
        <v>0</v>
      </c>
      <c r="O156" s="70">
        <f t="shared" si="192"/>
        <v>0</v>
      </c>
      <c r="P156" s="70">
        <f t="shared" si="192"/>
        <v>0</v>
      </c>
      <c r="Q156" s="70">
        <f t="shared" si="192"/>
        <v>0</v>
      </c>
      <c r="R156" s="70"/>
      <c r="S156" s="70">
        <f t="shared" si="192"/>
        <v>0</v>
      </c>
      <c r="T156" s="70">
        <f t="shared" si="192"/>
        <v>0</v>
      </c>
      <c r="U156" s="72">
        <f t="shared" si="179"/>
        <v>0</v>
      </c>
      <c r="V156" s="70">
        <f t="shared" si="192"/>
        <v>0</v>
      </c>
      <c r="W156" s="70"/>
      <c r="X156" s="70">
        <f t="shared" si="192"/>
        <v>0</v>
      </c>
      <c r="Y156" s="70">
        <f t="shared" si="192"/>
        <v>0</v>
      </c>
      <c r="Z156" s="70">
        <f t="shared" si="192"/>
        <v>0</v>
      </c>
      <c r="AA156" s="70">
        <f t="shared" si="192"/>
        <v>0</v>
      </c>
      <c r="AB156" s="70">
        <f t="shared" si="192"/>
        <v>0</v>
      </c>
      <c r="AC156" s="72">
        <f t="shared" si="174"/>
        <v>0</v>
      </c>
      <c r="AD156" s="72">
        <f t="shared" si="164"/>
        <v>0</v>
      </c>
      <c r="AE156" s="70">
        <f t="shared" si="192"/>
        <v>0</v>
      </c>
      <c r="AF156" s="72">
        <f t="shared" si="181"/>
        <v>0</v>
      </c>
      <c r="AG156" s="70">
        <f t="shared" si="192"/>
        <v>0</v>
      </c>
      <c r="AH156" s="70">
        <f t="shared" ref="AG156:AH158" si="193">SUM(AH157)</f>
        <v>0</v>
      </c>
      <c r="AJ156" s="74">
        <f t="shared" si="167"/>
        <v>0</v>
      </c>
    </row>
    <row r="157" spans="5:36" s="126" customFormat="1" ht="15.75" hidden="1" x14ac:dyDescent="0.25">
      <c r="E157" s="88" t="s">
        <v>137</v>
      </c>
      <c r="F157" s="66"/>
      <c r="G157" s="66"/>
      <c r="H157" s="66"/>
      <c r="I157" s="67"/>
      <c r="J157" s="99" t="s">
        <v>292</v>
      </c>
      <c r="K157" s="125" t="s">
        <v>293</v>
      </c>
      <c r="L157" s="93"/>
      <c r="M157" s="93"/>
      <c r="N157" s="93"/>
      <c r="O157" s="93"/>
      <c r="P157" s="93">
        <v>0</v>
      </c>
      <c r="Q157" s="93"/>
      <c r="R157" s="93"/>
      <c r="S157" s="93"/>
      <c r="T157" s="93"/>
      <c r="U157" s="72">
        <f t="shared" si="179"/>
        <v>0</v>
      </c>
      <c r="V157" s="93"/>
      <c r="W157" s="93"/>
      <c r="X157" s="93"/>
      <c r="Y157" s="93"/>
      <c r="Z157" s="93"/>
      <c r="AA157" s="93"/>
      <c r="AB157" s="93"/>
      <c r="AC157" s="72">
        <f t="shared" si="174"/>
        <v>0</v>
      </c>
      <c r="AD157" s="72">
        <f t="shared" si="164"/>
        <v>0</v>
      </c>
      <c r="AE157" s="93"/>
      <c r="AF157" s="72">
        <f t="shared" si="181"/>
        <v>0</v>
      </c>
      <c r="AG157" s="93"/>
      <c r="AH157" s="93"/>
      <c r="AJ157" s="74">
        <f t="shared" si="167"/>
        <v>0</v>
      </c>
    </row>
    <row r="158" spans="5:36" s="124" customFormat="1" ht="15.75" hidden="1" x14ac:dyDescent="0.25">
      <c r="E158" s="88" t="s">
        <v>137</v>
      </c>
      <c r="F158" s="66"/>
      <c r="G158" s="66"/>
      <c r="H158" s="66"/>
      <c r="I158" s="67"/>
      <c r="J158" s="78" t="s">
        <v>294</v>
      </c>
      <c r="K158" s="76" t="s">
        <v>295</v>
      </c>
      <c r="L158" s="70">
        <f t="shared" si="192"/>
        <v>0</v>
      </c>
      <c r="M158" s="70">
        <f t="shared" si="192"/>
        <v>0</v>
      </c>
      <c r="N158" s="70">
        <f t="shared" si="192"/>
        <v>0</v>
      </c>
      <c r="O158" s="70">
        <f t="shared" si="192"/>
        <v>0</v>
      </c>
      <c r="P158" s="70">
        <f t="shared" si="192"/>
        <v>0</v>
      </c>
      <c r="Q158" s="70">
        <f t="shared" si="192"/>
        <v>0</v>
      </c>
      <c r="R158" s="70"/>
      <c r="S158" s="70">
        <f t="shared" si="192"/>
        <v>0</v>
      </c>
      <c r="T158" s="70">
        <f t="shared" si="192"/>
        <v>0</v>
      </c>
      <c r="U158" s="72">
        <f t="shared" si="179"/>
        <v>0</v>
      </c>
      <c r="V158" s="70">
        <f t="shared" si="192"/>
        <v>0</v>
      </c>
      <c r="W158" s="70"/>
      <c r="X158" s="70">
        <f t="shared" si="192"/>
        <v>0</v>
      </c>
      <c r="Y158" s="70">
        <f t="shared" si="192"/>
        <v>0</v>
      </c>
      <c r="Z158" s="70">
        <f t="shared" si="192"/>
        <v>0</v>
      </c>
      <c r="AA158" s="70">
        <f t="shared" si="192"/>
        <v>0</v>
      </c>
      <c r="AB158" s="70">
        <f t="shared" si="192"/>
        <v>0</v>
      </c>
      <c r="AC158" s="72">
        <f t="shared" si="174"/>
        <v>0</v>
      </c>
      <c r="AD158" s="72">
        <f t="shared" si="164"/>
        <v>0</v>
      </c>
      <c r="AE158" s="70">
        <f t="shared" si="192"/>
        <v>0</v>
      </c>
      <c r="AF158" s="72">
        <f t="shared" si="181"/>
        <v>0</v>
      </c>
      <c r="AG158" s="70">
        <f t="shared" si="193"/>
        <v>0</v>
      </c>
      <c r="AH158" s="70">
        <f t="shared" si="193"/>
        <v>0</v>
      </c>
      <c r="AJ158" s="74">
        <f t="shared" si="167"/>
        <v>0</v>
      </c>
    </row>
    <row r="159" spans="5:36" s="126" customFormat="1" ht="15.75" hidden="1" x14ac:dyDescent="0.25">
      <c r="E159" s="88" t="s">
        <v>137</v>
      </c>
      <c r="F159" s="66"/>
      <c r="G159" s="66"/>
      <c r="H159" s="66"/>
      <c r="I159" s="67"/>
      <c r="J159" s="99" t="s">
        <v>296</v>
      </c>
      <c r="K159" s="125" t="s">
        <v>297</v>
      </c>
      <c r="L159" s="93"/>
      <c r="M159" s="93"/>
      <c r="N159" s="93"/>
      <c r="O159" s="93"/>
      <c r="P159" s="93">
        <v>0</v>
      </c>
      <c r="Q159" s="93"/>
      <c r="R159" s="93"/>
      <c r="S159" s="93"/>
      <c r="T159" s="93"/>
      <c r="U159" s="72">
        <f t="shared" si="179"/>
        <v>0</v>
      </c>
      <c r="V159" s="93"/>
      <c r="W159" s="93"/>
      <c r="X159" s="93"/>
      <c r="Y159" s="93"/>
      <c r="Z159" s="93"/>
      <c r="AA159" s="93"/>
      <c r="AB159" s="93"/>
      <c r="AC159" s="72">
        <f t="shared" si="174"/>
        <v>0</v>
      </c>
      <c r="AD159" s="72">
        <f t="shared" si="164"/>
        <v>0</v>
      </c>
      <c r="AE159" s="93"/>
      <c r="AF159" s="72">
        <f t="shared" si="181"/>
        <v>0</v>
      </c>
      <c r="AG159" s="93"/>
      <c r="AH159" s="93"/>
      <c r="AJ159" s="74">
        <f t="shared" si="167"/>
        <v>0</v>
      </c>
    </row>
    <row r="160" spans="5:36" s="132" customFormat="1" ht="15.75" x14ac:dyDescent="0.25">
      <c r="E160" s="44"/>
      <c r="F160" s="44"/>
      <c r="G160" s="44"/>
      <c r="H160" s="44"/>
      <c r="I160" s="44"/>
      <c r="J160" s="127" t="s">
        <v>298</v>
      </c>
      <c r="K160" s="128"/>
      <c r="L160" s="129"/>
      <c r="M160" s="130"/>
      <c r="N160" s="130"/>
      <c r="O160" s="130"/>
      <c r="P160" s="130"/>
      <c r="Q160" s="130"/>
      <c r="R160" s="131"/>
      <c r="S160" s="129"/>
      <c r="T160" s="129"/>
      <c r="U160" s="72"/>
      <c r="V160" s="129"/>
      <c r="W160" s="129"/>
      <c r="X160" s="129"/>
      <c r="Y160" s="129"/>
      <c r="Z160" s="129"/>
      <c r="AA160" s="129"/>
      <c r="AB160" s="129"/>
      <c r="AC160" s="72"/>
      <c r="AD160" s="72"/>
      <c r="AE160" s="129"/>
      <c r="AF160" s="72"/>
      <c r="AG160" s="129"/>
      <c r="AH160" s="129"/>
      <c r="AJ160" s="74">
        <f t="shared" si="167"/>
        <v>0</v>
      </c>
    </row>
    <row r="161" spans="5:36" x14ac:dyDescent="0.25">
      <c r="E161" s="65"/>
      <c r="F161" s="66"/>
      <c r="G161" s="66"/>
      <c r="H161" s="66"/>
      <c r="I161" s="67"/>
      <c r="J161" s="133" t="s">
        <v>51</v>
      </c>
      <c r="K161" s="134" t="s">
        <v>299</v>
      </c>
      <c r="L161" s="108">
        <f>L17</f>
        <v>0</v>
      </c>
      <c r="M161" s="108">
        <f>M17</f>
        <v>0</v>
      </c>
      <c r="N161" s="108">
        <f>N17</f>
        <v>0</v>
      </c>
      <c r="O161" s="108">
        <f>O17</f>
        <v>0</v>
      </c>
      <c r="P161" s="108">
        <f>Q161-O161</f>
        <v>0</v>
      </c>
      <c r="Q161" s="108">
        <f>Q17</f>
        <v>0</v>
      </c>
      <c r="R161" s="108"/>
      <c r="S161" s="108">
        <f>S17</f>
        <v>192660.97</v>
      </c>
      <c r="T161" s="108">
        <f>T17</f>
        <v>2700</v>
      </c>
      <c r="U161" s="72">
        <f t="shared" si="179"/>
        <v>195360.97</v>
      </c>
      <c r="V161" s="108">
        <f t="shared" ref="V161:AB161" si="194">V17</f>
        <v>5000</v>
      </c>
      <c r="W161" s="108">
        <f t="shared" si="194"/>
        <v>35000</v>
      </c>
      <c r="X161" s="108">
        <f t="shared" si="194"/>
        <v>81120</v>
      </c>
      <c r="Y161" s="108">
        <f t="shared" si="194"/>
        <v>41000</v>
      </c>
      <c r="Z161" s="108">
        <f t="shared" si="194"/>
        <v>13000</v>
      </c>
      <c r="AA161" s="108">
        <f t="shared" si="194"/>
        <v>5150</v>
      </c>
      <c r="AB161" s="108">
        <f t="shared" si="194"/>
        <v>0</v>
      </c>
      <c r="AC161" s="72">
        <f t="shared" ref="AC161:AC170" si="195">SUM(V161:AB161)</f>
        <v>180270</v>
      </c>
      <c r="AD161" s="72">
        <f t="shared" ref="AD161:AD170" si="196">SUM(U161+AC161)</f>
        <v>375630.97</v>
      </c>
      <c r="AE161" s="108">
        <f>AE17</f>
        <v>867000</v>
      </c>
      <c r="AF161" s="72">
        <f t="shared" si="181"/>
        <v>1242630.97</v>
      </c>
      <c r="AG161" s="108">
        <f>AG17</f>
        <v>1143800</v>
      </c>
      <c r="AH161" s="108">
        <f>AH17</f>
        <v>1189152</v>
      </c>
      <c r="AJ161" s="74">
        <f t="shared" si="167"/>
        <v>372930.97</v>
      </c>
    </row>
    <row r="162" spans="5:36" x14ac:dyDescent="0.25">
      <c r="E162" s="65"/>
      <c r="F162" s="66"/>
      <c r="G162" s="66"/>
      <c r="H162" s="66"/>
      <c r="I162" s="67"/>
      <c r="J162" s="133" t="s">
        <v>267</v>
      </c>
      <c r="K162" s="134" t="s">
        <v>268</v>
      </c>
      <c r="L162" s="108">
        <f t="shared" ref="L162" si="197">L142</f>
        <v>0</v>
      </c>
      <c r="M162" s="108">
        <f>M142</f>
        <v>0</v>
      </c>
      <c r="N162" s="108">
        <f>N142</f>
        <v>0</v>
      </c>
      <c r="O162" s="108">
        <f>O142</f>
        <v>0</v>
      </c>
      <c r="P162" s="108">
        <f>Q162-O162</f>
        <v>0</v>
      </c>
      <c r="Q162" s="108">
        <f>Q142</f>
        <v>0</v>
      </c>
      <c r="R162" s="108"/>
      <c r="S162" s="108">
        <f t="shared" ref="S162:AH162" si="198">S142</f>
        <v>0</v>
      </c>
      <c r="T162" s="108">
        <f t="shared" si="198"/>
        <v>0</v>
      </c>
      <c r="U162" s="72">
        <f t="shared" si="179"/>
        <v>0</v>
      </c>
      <c r="V162" s="108">
        <f t="shared" si="198"/>
        <v>0</v>
      </c>
      <c r="W162" s="108">
        <f t="shared" ref="W162" si="199">W142</f>
        <v>0</v>
      </c>
      <c r="X162" s="108">
        <f t="shared" si="198"/>
        <v>0</v>
      </c>
      <c r="Y162" s="108">
        <f t="shared" si="198"/>
        <v>0</v>
      </c>
      <c r="Z162" s="108">
        <f t="shared" si="198"/>
        <v>0</v>
      </c>
      <c r="AA162" s="108">
        <f t="shared" si="198"/>
        <v>0</v>
      </c>
      <c r="AB162" s="108">
        <f t="shared" si="198"/>
        <v>0</v>
      </c>
      <c r="AC162" s="72">
        <f t="shared" si="195"/>
        <v>0</v>
      </c>
      <c r="AD162" s="72">
        <f t="shared" si="196"/>
        <v>0</v>
      </c>
      <c r="AE162" s="108">
        <f t="shared" ref="AE162" si="200">AE142</f>
        <v>0</v>
      </c>
      <c r="AF162" s="72">
        <f t="shared" si="181"/>
        <v>0</v>
      </c>
      <c r="AG162" s="108">
        <f t="shared" si="198"/>
        <v>0</v>
      </c>
      <c r="AH162" s="108">
        <f t="shared" si="198"/>
        <v>0</v>
      </c>
      <c r="AJ162" s="74">
        <f t="shared" si="167"/>
        <v>0</v>
      </c>
    </row>
    <row r="163" spans="5:36" x14ac:dyDescent="0.25">
      <c r="E163" s="65"/>
      <c r="F163" s="66"/>
      <c r="G163" s="66"/>
      <c r="H163" s="66"/>
      <c r="I163" s="67"/>
      <c r="J163" s="133"/>
      <c r="K163" s="134" t="s">
        <v>300</v>
      </c>
      <c r="L163" s="108">
        <f t="shared" ref="L163:AB163" si="201">L161+L162</f>
        <v>0</v>
      </c>
      <c r="M163" s="108">
        <f t="shared" si="201"/>
        <v>0</v>
      </c>
      <c r="N163" s="108">
        <f t="shared" si="201"/>
        <v>0</v>
      </c>
      <c r="O163" s="108">
        <f t="shared" si="201"/>
        <v>0</v>
      </c>
      <c r="P163" s="108">
        <f t="shared" si="201"/>
        <v>0</v>
      </c>
      <c r="Q163" s="108">
        <f t="shared" si="201"/>
        <v>0</v>
      </c>
      <c r="R163" s="108"/>
      <c r="S163" s="108">
        <f t="shared" si="201"/>
        <v>192660.97</v>
      </c>
      <c r="T163" s="108">
        <f t="shared" si="201"/>
        <v>2700</v>
      </c>
      <c r="U163" s="72">
        <f t="shared" si="179"/>
        <v>195360.97</v>
      </c>
      <c r="V163" s="108">
        <f t="shared" si="201"/>
        <v>5000</v>
      </c>
      <c r="W163" s="108">
        <f t="shared" ref="W163" si="202">W161+W162</f>
        <v>35000</v>
      </c>
      <c r="X163" s="108">
        <f t="shared" si="201"/>
        <v>81120</v>
      </c>
      <c r="Y163" s="108">
        <f t="shared" si="201"/>
        <v>41000</v>
      </c>
      <c r="Z163" s="108">
        <f t="shared" si="201"/>
        <v>13000</v>
      </c>
      <c r="AA163" s="108">
        <f t="shared" si="201"/>
        <v>5150</v>
      </c>
      <c r="AB163" s="108">
        <f t="shared" si="201"/>
        <v>0</v>
      </c>
      <c r="AC163" s="72">
        <f t="shared" si="195"/>
        <v>180270</v>
      </c>
      <c r="AD163" s="72">
        <f t="shared" si="196"/>
        <v>375630.97</v>
      </c>
      <c r="AE163" s="108">
        <f t="shared" ref="AE163" si="203">AE161+AE162</f>
        <v>867000</v>
      </c>
      <c r="AF163" s="72">
        <f t="shared" si="181"/>
        <v>1242630.97</v>
      </c>
      <c r="AG163" s="108">
        <f t="shared" ref="AG163:AH163" si="204">AG161+AG162</f>
        <v>1143800</v>
      </c>
      <c r="AH163" s="108">
        <f t="shared" si="204"/>
        <v>1189152</v>
      </c>
      <c r="AJ163" s="74">
        <f t="shared" si="167"/>
        <v>372930.97</v>
      </c>
    </row>
    <row r="164" spans="5:36" x14ac:dyDescent="0.25">
      <c r="E164" s="65"/>
      <c r="F164" s="66"/>
      <c r="G164" s="66"/>
      <c r="H164" s="66"/>
      <c r="I164" s="67"/>
      <c r="J164" s="135" t="s">
        <v>301</v>
      </c>
      <c r="K164" s="136" t="s">
        <v>302</v>
      </c>
      <c r="L164" s="108"/>
      <c r="M164" s="108">
        <v>0</v>
      </c>
      <c r="N164" s="108">
        <v>0</v>
      </c>
      <c r="O164" s="108">
        <v>0</v>
      </c>
      <c r="P164" s="108">
        <f>Q164-O164</f>
        <v>0</v>
      </c>
      <c r="Q164" s="108">
        <v>0</v>
      </c>
      <c r="R164" s="108"/>
      <c r="S164" s="108"/>
      <c r="T164" s="108"/>
      <c r="U164" s="72">
        <f t="shared" si="179"/>
        <v>0</v>
      </c>
      <c r="V164" s="108"/>
      <c r="W164" s="108"/>
      <c r="X164" s="108"/>
      <c r="Y164" s="108"/>
      <c r="Z164" s="108"/>
      <c r="AA164" s="108"/>
      <c r="AB164" s="108"/>
      <c r="AC164" s="72">
        <f t="shared" si="195"/>
        <v>0</v>
      </c>
      <c r="AD164" s="72">
        <f t="shared" si="196"/>
        <v>0</v>
      </c>
      <c r="AE164" s="108"/>
      <c r="AF164" s="72">
        <f t="shared" si="181"/>
        <v>0</v>
      </c>
      <c r="AG164" s="108"/>
      <c r="AH164" s="108"/>
      <c r="AJ164" s="74">
        <f t="shared" si="167"/>
        <v>0</v>
      </c>
    </row>
    <row r="165" spans="5:36" s="35" customFormat="1" x14ac:dyDescent="0.25">
      <c r="E165" s="65"/>
      <c r="F165" s="66"/>
      <c r="G165" s="66"/>
      <c r="H165" s="66"/>
      <c r="I165" s="67"/>
      <c r="J165" s="137"/>
      <c r="K165" s="138" t="s">
        <v>303</v>
      </c>
      <c r="L165" s="70">
        <f t="shared" ref="L165:AB165" si="205">SUM(L163:L164)</f>
        <v>0</v>
      </c>
      <c r="M165" s="70">
        <f t="shared" si="205"/>
        <v>0</v>
      </c>
      <c r="N165" s="70">
        <f t="shared" si="205"/>
        <v>0</v>
      </c>
      <c r="O165" s="70">
        <f t="shared" si="205"/>
        <v>0</v>
      </c>
      <c r="P165" s="70">
        <f t="shared" si="205"/>
        <v>0</v>
      </c>
      <c r="Q165" s="70">
        <f t="shared" si="205"/>
        <v>0</v>
      </c>
      <c r="R165" s="70"/>
      <c r="S165" s="70">
        <f t="shared" si="205"/>
        <v>192660.97</v>
      </c>
      <c r="T165" s="70">
        <f t="shared" si="205"/>
        <v>2700</v>
      </c>
      <c r="U165" s="72">
        <f t="shared" si="179"/>
        <v>195360.97</v>
      </c>
      <c r="V165" s="70">
        <f t="shared" si="205"/>
        <v>5000</v>
      </c>
      <c r="W165" s="70">
        <f t="shared" ref="W165" si="206">SUM(W163:W164)</f>
        <v>35000</v>
      </c>
      <c r="X165" s="70">
        <f t="shared" si="205"/>
        <v>81120</v>
      </c>
      <c r="Y165" s="70">
        <f t="shared" si="205"/>
        <v>41000</v>
      </c>
      <c r="Z165" s="70">
        <f t="shared" si="205"/>
        <v>13000</v>
      </c>
      <c r="AA165" s="70">
        <f t="shared" si="205"/>
        <v>5150</v>
      </c>
      <c r="AB165" s="70">
        <f t="shared" si="205"/>
        <v>0</v>
      </c>
      <c r="AC165" s="72">
        <f t="shared" si="195"/>
        <v>180270</v>
      </c>
      <c r="AD165" s="72">
        <f t="shared" si="196"/>
        <v>375630.97</v>
      </c>
      <c r="AE165" s="70">
        <f t="shared" ref="AE165" si="207">SUM(AE163:AE164)</f>
        <v>867000</v>
      </c>
      <c r="AF165" s="72">
        <f t="shared" si="181"/>
        <v>1242630.97</v>
      </c>
      <c r="AG165" s="70">
        <f t="shared" ref="AG165:AH165" si="208">SUM(AG163:AG164)</f>
        <v>1143800</v>
      </c>
      <c r="AH165" s="70">
        <f t="shared" si="208"/>
        <v>1189152</v>
      </c>
      <c r="AJ165" s="74">
        <f t="shared" si="167"/>
        <v>372930.97</v>
      </c>
    </row>
    <row r="166" spans="5:36" x14ac:dyDescent="0.25">
      <c r="E166" s="65"/>
      <c r="F166" s="66"/>
      <c r="G166" s="66"/>
      <c r="H166" s="66"/>
      <c r="I166" s="67"/>
      <c r="J166" s="135">
        <v>84452</v>
      </c>
      <c r="K166" s="136" t="s">
        <v>304</v>
      </c>
      <c r="L166" s="108"/>
      <c r="M166" s="108">
        <v>0</v>
      </c>
      <c r="N166" s="108">
        <v>0</v>
      </c>
      <c r="O166" s="108">
        <v>0</v>
      </c>
      <c r="P166" s="108">
        <f>Q166-O166</f>
        <v>0</v>
      </c>
      <c r="Q166" s="108">
        <v>0</v>
      </c>
      <c r="R166" s="108"/>
      <c r="S166" s="108"/>
      <c r="T166" s="108"/>
      <c r="U166" s="72">
        <f t="shared" si="179"/>
        <v>0</v>
      </c>
      <c r="V166" s="108"/>
      <c r="W166" s="108"/>
      <c r="X166" s="108"/>
      <c r="Y166" s="108"/>
      <c r="Z166" s="108"/>
      <c r="AA166" s="108"/>
      <c r="AB166" s="108"/>
      <c r="AC166" s="72">
        <f t="shared" si="195"/>
        <v>0</v>
      </c>
      <c r="AD166" s="72">
        <f t="shared" si="196"/>
        <v>0</v>
      </c>
      <c r="AE166" s="108"/>
      <c r="AF166" s="72">
        <f t="shared" si="181"/>
        <v>0</v>
      </c>
      <c r="AG166" s="108"/>
      <c r="AH166" s="108"/>
      <c r="AJ166" s="74">
        <f t="shared" si="167"/>
        <v>0</v>
      </c>
    </row>
    <row r="167" spans="5:36" s="35" customFormat="1" x14ac:dyDescent="0.25">
      <c r="E167" s="65"/>
      <c r="F167" s="66"/>
      <c r="G167" s="66"/>
      <c r="H167" s="66"/>
      <c r="I167" s="67"/>
      <c r="J167" s="139" t="s">
        <v>305</v>
      </c>
      <c r="K167" s="140" t="s">
        <v>306</v>
      </c>
      <c r="L167" s="70">
        <f t="shared" ref="L167:AB167" si="209">SUM(L164+L166)</f>
        <v>0</v>
      </c>
      <c r="M167" s="70">
        <f t="shared" si="209"/>
        <v>0</v>
      </c>
      <c r="N167" s="70">
        <f t="shared" si="209"/>
        <v>0</v>
      </c>
      <c r="O167" s="70">
        <f t="shared" si="209"/>
        <v>0</v>
      </c>
      <c r="P167" s="70">
        <f t="shared" si="209"/>
        <v>0</v>
      </c>
      <c r="Q167" s="70">
        <f t="shared" si="209"/>
        <v>0</v>
      </c>
      <c r="R167" s="70"/>
      <c r="S167" s="70">
        <f t="shared" si="209"/>
        <v>0</v>
      </c>
      <c r="T167" s="70">
        <f t="shared" si="209"/>
        <v>0</v>
      </c>
      <c r="U167" s="72">
        <f t="shared" si="179"/>
        <v>0</v>
      </c>
      <c r="V167" s="70">
        <f t="shared" si="209"/>
        <v>0</v>
      </c>
      <c r="W167" s="70">
        <f t="shared" ref="W167" si="210">SUM(W164+W166)</f>
        <v>0</v>
      </c>
      <c r="X167" s="70">
        <f t="shared" si="209"/>
        <v>0</v>
      </c>
      <c r="Y167" s="70">
        <f t="shared" si="209"/>
        <v>0</v>
      </c>
      <c r="Z167" s="70">
        <f t="shared" si="209"/>
        <v>0</v>
      </c>
      <c r="AA167" s="70">
        <f t="shared" si="209"/>
        <v>0</v>
      </c>
      <c r="AB167" s="70">
        <f t="shared" si="209"/>
        <v>0</v>
      </c>
      <c r="AC167" s="72">
        <f t="shared" si="195"/>
        <v>0</v>
      </c>
      <c r="AD167" s="72">
        <f t="shared" si="196"/>
        <v>0</v>
      </c>
      <c r="AE167" s="70">
        <f t="shared" ref="AE167" si="211">SUM(AE164+AE166)</f>
        <v>0</v>
      </c>
      <c r="AF167" s="72">
        <f t="shared" si="181"/>
        <v>0</v>
      </c>
      <c r="AG167" s="70">
        <f t="shared" ref="AG167:AH167" si="212">SUM(AG164+AG166)</f>
        <v>0</v>
      </c>
      <c r="AH167" s="70">
        <f t="shared" si="212"/>
        <v>0</v>
      </c>
      <c r="AJ167" s="74">
        <f t="shared" si="167"/>
        <v>0</v>
      </c>
    </row>
    <row r="168" spans="5:36" x14ac:dyDescent="0.25">
      <c r="E168" s="65"/>
      <c r="F168" s="66"/>
      <c r="G168" s="66"/>
      <c r="H168" s="66"/>
      <c r="I168" s="67"/>
      <c r="J168" s="137"/>
      <c r="K168" s="134" t="s">
        <v>307</v>
      </c>
      <c r="L168" s="108">
        <f t="shared" ref="L168:AB168" si="213">SUM(L163+L167)</f>
        <v>0</v>
      </c>
      <c r="M168" s="108">
        <f t="shared" si="213"/>
        <v>0</v>
      </c>
      <c r="N168" s="108">
        <f t="shared" si="213"/>
        <v>0</v>
      </c>
      <c r="O168" s="108">
        <f t="shared" si="213"/>
        <v>0</v>
      </c>
      <c r="P168" s="108">
        <f t="shared" si="213"/>
        <v>0</v>
      </c>
      <c r="Q168" s="108">
        <f t="shared" si="213"/>
        <v>0</v>
      </c>
      <c r="R168" s="108"/>
      <c r="S168" s="108">
        <f t="shared" si="213"/>
        <v>192660.97</v>
      </c>
      <c r="T168" s="108">
        <f t="shared" si="213"/>
        <v>2700</v>
      </c>
      <c r="U168" s="72">
        <f t="shared" si="179"/>
        <v>195360.97</v>
      </c>
      <c r="V168" s="108">
        <f t="shared" si="213"/>
        <v>5000</v>
      </c>
      <c r="W168" s="108">
        <f t="shared" ref="W168" si="214">SUM(W163+W167)</f>
        <v>35000</v>
      </c>
      <c r="X168" s="108">
        <f t="shared" si="213"/>
        <v>81120</v>
      </c>
      <c r="Y168" s="108">
        <f t="shared" si="213"/>
        <v>41000</v>
      </c>
      <c r="Z168" s="108">
        <f t="shared" si="213"/>
        <v>13000</v>
      </c>
      <c r="AA168" s="108">
        <f t="shared" si="213"/>
        <v>5150</v>
      </c>
      <c r="AB168" s="108">
        <f t="shared" si="213"/>
        <v>0</v>
      </c>
      <c r="AC168" s="72">
        <f t="shared" si="195"/>
        <v>180270</v>
      </c>
      <c r="AD168" s="72">
        <f t="shared" si="196"/>
        <v>375630.97</v>
      </c>
      <c r="AE168" s="108">
        <f t="shared" ref="AE168" si="215">SUM(AE163+AE167)</f>
        <v>867000</v>
      </c>
      <c r="AF168" s="72">
        <f t="shared" si="181"/>
        <v>1242630.97</v>
      </c>
      <c r="AG168" s="108">
        <f t="shared" ref="AG168:AH168" si="216">SUM(AG163+AG167)</f>
        <v>1143800</v>
      </c>
      <c r="AH168" s="108">
        <f t="shared" si="216"/>
        <v>1189152</v>
      </c>
      <c r="AJ168" s="74">
        <f t="shared" si="167"/>
        <v>372930.97</v>
      </c>
    </row>
    <row r="169" spans="5:36" x14ac:dyDescent="0.25">
      <c r="E169" s="89" t="s">
        <v>308</v>
      </c>
      <c r="F169" s="89"/>
      <c r="G169" s="66"/>
      <c r="H169" s="66"/>
      <c r="I169" s="89" t="s">
        <v>309</v>
      </c>
      <c r="J169" s="137"/>
      <c r="K169" s="134" t="s">
        <v>310</v>
      </c>
      <c r="L169" s="108"/>
      <c r="M169" s="108"/>
      <c r="N169" s="108"/>
      <c r="O169" s="108"/>
      <c r="P169" s="108">
        <f t="shared" ref="P169" si="217">Q169-O169</f>
        <v>0</v>
      </c>
      <c r="Q169" s="108"/>
      <c r="R169" s="108"/>
      <c r="S169" s="108"/>
      <c r="T169" s="108"/>
      <c r="U169" s="72">
        <f t="shared" si="179"/>
        <v>0</v>
      </c>
      <c r="V169" s="108"/>
      <c r="W169" s="108"/>
      <c r="X169" s="108"/>
      <c r="Y169" s="108"/>
      <c r="Z169" s="108"/>
      <c r="AA169" s="108"/>
      <c r="AB169" s="141">
        <v>19219.03</v>
      </c>
      <c r="AC169" s="72">
        <f t="shared" si="195"/>
        <v>19219.03</v>
      </c>
      <c r="AD169" s="72">
        <f t="shared" si="196"/>
        <v>19219.03</v>
      </c>
      <c r="AE169" s="108"/>
      <c r="AF169" s="72">
        <f t="shared" si="181"/>
        <v>19219.03</v>
      </c>
      <c r="AG169" s="108"/>
      <c r="AH169" s="108"/>
      <c r="AJ169" s="74">
        <f t="shared" si="167"/>
        <v>19219.03</v>
      </c>
    </row>
    <row r="170" spans="5:36" s="35" customFormat="1" x14ac:dyDescent="0.25">
      <c r="E170" s="65"/>
      <c r="F170" s="66"/>
      <c r="G170" s="66"/>
      <c r="H170" s="66"/>
      <c r="I170" s="66"/>
      <c r="J170" s="142" t="s">
        <v>311</v>
      </c>
      <c r="K170" s="143"/>
      <c r="L170" s="70">
        <f t="shared" ref="L170:AH170" si="218">L168+L169</f>
        <v>0</v>
      </c>
      <c r="M170" s="70">
        <f t="shared" si="218"/>
        <v>0</v>
      </c>
      <c r="N170" s="70">
        <f t="shared" si="218"/>
        <v>0</v>
      </c>
      <c r="O170" s="70">
        <f t="shared" si="218"/>
        <v>0</v>
      </c>
      <c r="P170" s="70">
        <f t="shared" si="218"/>
        <v>0</v>
      </c>
      <c r="Q170" s="70">
        <f t="shared" si="218"/>
        <v>0</v>
      </c>
      <c r="R170" s="70"/>
      <c r="S170" s="70">
        <f t="shared" si="218"/>
        <v>192660.97</v>
      </c>
      <c r="T170" s="70">
        <f t="shared" si="218"/>
        <v>2700</v>
      </c>
      <c r="U170" s="72">
        <f t="shared" si="179"/>
        <v>195360.97</v>
      </c>
      <c r="V170" s="70">
        <f t="shared" si="218"/>
        <v>5000</v>
      </c>
      <c r="W170" s="70">
        <f t="shared" ref="W170" si="219">W168+W169</f>
        <v>35000</v>
      </c>
      <c r="X170" s="70">
        <f t="shared" si="218"/>
        <v>81120</v>
      </c>
      <c r="Y170" s="70">
        <f t="shared" si="218"/>
        <v>41000</v>
      </c>
      <c r="Z170" s="70">
        <f t="shared" si="218"/>
        <v>13000</v>
      </c>
      <c r="AA170" s="70">
        <f t="shared" si="218"/>
        <v>5150</v>
      </c>
      <c r="AB170" s="71">
        <f t="shared" si="218"/>
        <v>19219.03</v>
      </c>
      <c r="AC170" s="72">
        <f t="shared" si="195"/>
        <v>199489.03</v>
      </c>
      <c r="AD170" s="72">
        <f t="shared" si="196"/>
        <v>394850</v>
      </c>
      <c r="AE170" s="70">
        <f t="shared" ref="AE170" si="220">AE168+AE169</f>
        <v>867000</v>
      </c>
      <c r="AF170" s="72">
        <f t="shared" si="181"/>
        <v>1261850</v>
      </c>
      <c r="AG170" s="70">
        <f t="shared" si="218"/>
        <v>1143800</v>
      </c>
      <c r="AH170" s="70">
        <f t="shared" si="218"/>
        <v>1189152</v>
      </c>
      <c r="AJ170" s="74">
        <f t="shared" si="167"/>
        <v>392150</v>
      </c>
    </row>
    <row r="171" spans="5:36" s="149" customFormat="1" ht="4.5" customHeight="1" x14ac:dyDescent="0.25">
      <c r="E171" s="144"/>
      <c r="F171" s="144"/>
      <c r="G171" s="144"/>
      <c r="H171" s="144"/>
      <c r="I171" s="144"/>
      <c r="J171" s="145"/>
      <c r="K171" s="146"/>
      <c r="L171" s="147"/>
      <c r="M171" s="147"/>
      <c r="N171" s="147"/>
      <c r="O171" s="147"/>
      <c r="P171" s="147"/>
      <c r="Q171" s="147"/>
      <c r="R171" s="147"/>
      <c r="S171" s="147"/>
      <c r="T171" s="147"/>
      <c r="U171" s="72"/>
      <c r="V171" s="147"/>
      <c r="W171" s="147"/>
      <c r="X171" s="147"/>
      <c r="Y171" s="147"/>
      <c r="Z171" s="147"/>
      <c r="AA171" s="147"/>
      <c r="AB171" s="148"/>
      <c r="AC171" s="72"/>
      <c r="AD171" s="72"/>
      <c r="AE171" s="147"/>
      <c r="AF171" s="72"/>
      <c r="AG171" s="147"/>
      <c r="AH171" s="147"/>
      <c r="AJ171" s="74">
        <f t="shared" si="167"/>
        <v>0</v>
      </c>
    </row>
    <row r="172" spans="5:36" s="152" customFormat="1" ht="15.75" customHeight="1" x14ac:dyDescent="0.25">
      <c r="E172" s="44"/>
      <c r="F172" s="44"/>
      <c r="G172" s="44"/>
      <c r="H172" s="44"/>
      <c r="I172" s="44"/>
      <c r="J172" s="127" t="s">
        <v>312</v>
      </c>
      <c r="K172" s="150"/>
      <c r="L172" s="147"/>
      <c r="M172" s="151"/>
      <c r="N172" s="151"/>
      <c r="O172" s="151"/>
      <c r="P172" s="151"/>
      <c r="Q172" s="151"/>
      <c r="R172" s="147"/>
      <c r="S172" s="147"/>
      <c r="T172" s="147"/>
      <c r="U172" s="72"/>
      <c r="V172" s="147"/>
      <c r="W172" s="147"/>
      <c r="X172" s="147"/>
      <c r="Y172" s="147"/>
      <c r="Z172" s="147"/>
      <c r="AA172" s="147"/>
      <c r="AB172" s="148"/>
      <c r="AC172" s="72"/>
      <c r="AD172" s="72"/>
      <c r="AE172" s="147"/>
      <c r="AF172" s="72"/>
      <c r="AG172" s="147"/>
      <c r="AH172" s="147"/>
      <c r="AJ172" s="74">
        <f t="shared" si="167"/>
        <v>0</v>
      </c>
    </row>
    <row r="173" spans="5:36" x14ac:dyDescent="0.25">
      <c r="E173" s="65"/>
      <c r="F173" s="66"/>
      <c r="G173" s="66"/>
      <c r="H173" s="66"/>
      <c r="I173" s="67"/>
      <c r="J173" s="153"/>
      <c r="K173" s="134" t="s">
        <v>313</v>
      </c>
      <c r="L173" s="108">
        <f t="shared" ref="L173" si="221">L163</f>
        <v>0</v>
      </c>
      <c r="M173" s="108">
        <f>M163</f>
        <v>0</v>
      </c>
      <c r="N173" s="108">
        <f>N163</f>
        <v>0</v>
      </c>
      <c r="O173" s="108">
        <f>O163</f>
        <v>0</v>
      </c>
      <c r="P173" s="108">
        <f>Q173-O173</f>
        <v>0</v>
      </c>
      <c r="Q173" s="108">
        <f>Q163</f>
        <v>0</v>
      </c>
      <c r="R173" s="108"/>
      <c r="S173" s="108">
        <f t="shared" ref="S173:AH173" si="222">S163</f>
        <v>192660.97</v>
      </c>
      <c r="T173" s="108">
        <f t="shared" si="222"/>
        <v>2700</v>
      </c>
      <c r="U173" s="72">
        <f t="shared" si="179"/>
        <v>195360.97</v>
      </c>
      <c r="V173" s="108">
        <f t="shared" si="222"/>
        <v>5000</v>
      </c>
      <c r="W173" s="108">
        <f t="shared" ref="W173" si="223">W163</f>
        <v>35000</v>
      </c>
      <c r="X173" s="108">
        <f t="shared" si="222"/>
        <v>81120</v>
      </c>
      <c r="Y173" s="108">
        <f t="shared" si="222"/>
        <v>41000</v>
      </c>
      <c r="Z173" s="108">
        <f t="shared" si="222"/>
        <v>13000</v>
      </c>
      <c r="AA173" s="108">
        <f t="shared" si="222"/>
        <v>5150</v>
      </c>
      <c r="AB173" s="141">
        <f t="shared" si="222"/>
        <v>0</v>
      </c>
      <c r="AC173" s="72">
        <f>SUM(V173:AB173)</f>
        <v>180270</v>
      </c>
      <c r="AD173" s="154">
        <f>SUM(U173+AC173)</f>
        <v>375630.97</v>
      </c>
      <c r="AE173" s="108">
        <f t="shared" ref="AE173" si="224">AE163</f>
        <v>867000</v>
      </c>
      <c r="AF173" s="72">
        <f t="shared" si="181"/>
        <v>1242630.97</v>
      </c>
      <c r="AG173" s="108">
        <f t="shared" si="222"/>
        <v>1143800</v>
      </c>
      <c r="AH173" s="108">
        <f t="shared" si="222"/>
        <v>1189152</v>
      </c>
      <c r="AJ173" s="74">
        <f t="shared" si="167"/>
        <v>372930.97</v>
      </c>
    </row>
    <row r="174" spans="5:36" x14ac:dyDescent="0.25">
      <c r="E174" s="65"/>
      <c r="F174" s="66"/>
      <c r="G174" s="66"/>
      <c r="H174" s="66"/>
      <c r="I174" s="67"/>
      <c r="J174" s="153"/>
      <c r="K174" s="134" t="s">
        <v>314</v>
      </c>
      <c r="L174" s="108"/>
      <c r="M174" s="108"/>
      <c r="N174" s="108"/>
      <c r="O174" s="108"/>
      <c r="P174" s="108">
        <f>Q174-O174</f>
        <v>0</v>
      </c>
      <c r="Q174" s="108"/>
      <c r="R174" s="108"/>
      <c r="S174" s="108">
        <f>'RASHIDI i DI'!H8</f>
        <v>192660.97</v>
      </c>
      <c r="T174" s="108">
        <f>'RASHIDI i DI'!I8</f>
        <v>2700</v>
      </c>
      <c r="U174" s="72">
        <f t="shared" si="179"/>
        <v>195360.97</v>
      </c>
      <c r="V174" s="108">
        <f>'RASHIDI i DI'!K8</f>
        <v>5000</v>
      </c>
      <c r="W174" s="108">
        <f>'RASHIDI i DI'!L8</f>
        <v>35000</v>
      </c>
      <c r="X174" s="108">
        <f>'RASHIDI i DI'!M8</f>
        <v>81120</v>
      </c>
      <c r="Y174" s="108">
        <f>'RASHIDI i DI'!N8</f>
        <v>41000</v>
      </c>
      <c r="Z174" s="108">
        <f>'RASHIDI i DI'!O8</f>
        <v>13000</v>
      </c>
      <c r="AA174" s="108">
        <f>'RASHIDI i DI'!P8</f>
        <v>5150</v>
      </c>
      <c r="AB174" s="141">
        <f>'RASHIDI i DI'!S8</f>
        <v>19219.03</v>
      </c>
      <c r="AC174" s="72">
        <f>SUM(V174:AB174)</f>
        <v>199489.03</v>
      </c>
      <c r="AD174" s="154">
        <f>SUM(U174+AC174)</f>
        <v>394850</v>
      </c>
      <c r="AE174" s="108">
        <f>'RASHIDI i DI'!V8</f>
        <v>867000</v>
      </c>
      <c r="AF174" s="72">
        <f t="shared" si="181"/>
        <v>1261850</v>
      </c>
      <c r="AG174" s="108">
        <f>'RASHIDI i DI'!X8</f>
        <v>1143800</v>
      </c>
      <c r="AH174" s="108">
        <f>'RASHIDI i DI'!Y8</f>
        <v>1189152</v>
      </c>
      <c r="AJ174" s="74">
        <f t="shared" si="167"/>
        <v>392150</v>
      </c>
    </row>
    <row r="175" spans="5:36" s="35" customFormat="1" ht="13.5" customHeight="1" x14ac:dyDescent="0.25">
      <c r="E175" s="65"/>
      <c r="F175" s="66"/>
      <c r="G175" s="66"/>
      <c r="H175" s="66"/>
      <c r="I175" s="67"/>
      <c r="J175" s="153"/>
      <c r="K175" s="140" t="s">
        <v>315</v>
      </c>
      <c r="L175" s="70">
        <f t="shared" ref="L175" si="225">L173-L174</f>
        <v>0</v>
      </c>
      <c r="M175" s="70">
        <f>M173-M174</f>
        <v>0</v>
      </c>
      <c r="N175" s="70">
        <f>N173-N174</f>
        <v>0</v>
      </c>
      <c r="O175" s="70">
        <f>O173-O174</f>
        <v>0</v>
      </c>
      <c r="P175" s="70">
        <f t="shared" ref="P175:AB175" si="226">P173-P174</f>
        <v>0</v>
      </c>
      <c r="Q175" s="70">
        <f>Q173-Q174</f>
        <v>0</v>
      </c>
      <c r="R175" s="70"/>
      <c r="S175" s="70">
        <f t="shared" si="226"/>
        <v>0</v>
      </c>
      <c r="T175" s="70">
        <f t="shared" si="226"/>
        <v>0</v>
      </c>
      <c r="U175" s="72">
        <f t="shared" si="179"/>
        <v>0</v>
      </c>
      <c r="V175" s="70">
        <f t="shared" si="226"/>
        <v>0</v>
      </c>
      <c r="W175" s="70">
        <f t="shared" si="226"/>
        <v>0</v>
      </c>
      <c r="X175" s="70">
        <f t="shared" si="226"/>
        <v>0</v>
      </c>
      <c r="Y175" s="70">
        <f t="shared" si="226"/>
        <v>0</v>
      </c>
      <c r="Z175" s="70">
        <f t="shared" si="226"/>
        <v>0</v>
      </c>
      <c r="AA175" s="70">
        <f t="shared" si="226"/>
        <v>0</v>
      </c>
      <c r="AB175" s="71">
        <f t="shared" si="226"/>
        <v>-19219.03</v>
      </c>
      <c r="AC175" s="72">
        <f>SUM(V175:AB175)</f>
        <v>-19219.03</v>
      </c>
      <c r="AD175" s="154">
        <f>SUM(U175+AC175)</f>
        <v>-19219.03</v>
      </c>
      <c r="AE175" s="70">
        <f t="shared" ref="AE175" si="227">AE173-AE174</f>
        <v>0</v>
      </c>
      <c r="AF175" s="73">
        <f t="shared" si="181"/>
        <v>-19219.03</v>
      </c>
      <c r="AG175" s="70">
        <f t="shared" ref="AG175:AH175" si="228">AG173-AG174</f>
        <v>0</v>
      </c>
      <c r="AH175" s="70">
        <f t="shared" si="228"/>
        <v>0</v>
      </c>
      <c r="AJ175" s="74">
        <f t="shared" si="167"/>
        <v>-19219.03</v>
      </c>
    </row>
    <row r="176" spans="5:36" ht="13.5" customHeight="1" x14ac:dyDescent="0.25">
      <c r="E176" s="65"/>
      <c r="F176" s="66"/>
      <c r="G176" s="66"/>
      <c r="H176" s="66"/>
      <c r="I176" s="67"/>
      <c r="J176" s="155"/>
      <c r="K176" s="134" t="s">
        <v>316</v>
      </c>
      <c r="L176" s="108">
        <f t="shared" ref="L176:Q176" si="229">SUM(L167+L169)</f>
        <v>0</v>
      </c>
      <c r="M176" s="108">
        <f t="shared" si="229"/>
        <v>0</v>
      </c>
      <c r="N176" s="108">
        <f t="shared" si="229"/>
        <v>0</v>
      </c>
      <c r="O176" s="108">
        <f t="shared" si="229"/>
        <v>0</v>
      </c>
      <c r="P176" s="108">
        <f t="shared" si="229"/>
        <v>0</v>
      </c>
      <c r="Q176" s="108">
        <f t="shared" si="229"/>
        <v>0</v>
      </c>
      <c r="R176" s="108"/>
      <c r="S176" s="108">
        <f t="shared" ref="S176:AH176" si="230">SUM(S167+S169)</f>
        <v>0</v>
      </c>
      <c r="T176" s="108">
        <f t="shared" si="230"/>
        <v>0</v>
      </c>
      <c r="U176" s="72">
        <f t="shared" si="179"/>
        <v>0</v>
      </c>
      <c r="V176" s="108">
        <f t="shared" si="230"/>
        <v>0</v>
      </c>
      <c r="W176" s="108">
        <f t="shared" si="230"/>
        <v>0</v>
      </c>
      <c r="X176" s="108">
        <f t="shared" si="230"/>
        <v>0</v>
      </c>
      <c r="Y176" s="108">
        <f t="shared" si="230"/>
        <v>0</v>
      </c>
      <c r="Z176" s="108">
        <f t="shared" si="230"/>
        <v>0</v>
      </c>
      <c r="AA176" s="108">
        <f t="shared" si="230"/>
        <v>0</v>
      </c>
      <c r="AB176" s="141">
        <f t="shared" si="230"/>
        <v>19219.03</v>
      </c>
      <c r="AC176" s="72">
        <f>SUM(V176:AB176)</f>
        <v>19219.03</v>
      </c>
      <c r="AD176" s="72">
        <f>SUM(U176+AC176)</f>
        <v>19219.03</v>
      </c>
      <c r="AE176" s="108">
        <f t="shared" ref="AE176" si="231">SUM(AE167+AE169)</f>
        <v>0</v>
      </c>
      <c r="AF176" s="73">
        <f t="shared" si="181"/>
        <v>19219.03</v>
      </c>
      <c r="AG176" s="108">
        <f t="shared" si="230"/>
        <v>0</v>
      </c>
      <c r="AH176" s="108">
        <f t="shared" si="230"/>
        <v>0</v>
      </c>
      <c r="AJ176" s="74">
        <f t="shared" si="167"/>
        <v>19219.03</v>
      </c>
    </row>
    <row r="177" spans="5:36" ht="13.5" customHeight="1" x14ac:dyDescent="0.25">
      <c r="E177" s="65"/>
      <c r="F177" s="66"/>
      <c r="G177" s="66"/>
      <c r="H177" s="66"/>
      <c r="I177" s="67"/>
      <c r="J177" s="153"/>
      <c r="K177" s="140" t="s">
        <v>317</v>
      </c>
      <c r="L177" s="70">
        <f t="shared" ref="L177" si="232">L175+L176</f>
        <v>0</v>
      </c>
      <c r="M177" s="70">
        <f>M175+M176</f>
        <v>0</v>
      </c>
      <c r="N177" s="70">
        <f>N175+N176</f>
        <v>0</v>
      </c>
      <c r="O177" s="70">
        <f>O175+O176</f>
        <v>0</v>
      </c>
      <c r="P177" s="70">
        <f t="shared" ref="P177:AB177" si="233">P175+P176</f>
        <v>0</v>
      </c>
      <c r="Q177" s="70">
        <f>Q175+Q176</f>
        <v>0</v>
      </c>
      <c r="R177" s="70"/>
      <c r="S177" s="70">
        <f t="shared" si="233"/>
        <v>0</v>
      </c>
      <c r="T177" s="70">
        <f t="shared" si="233"/>
        <v>0</v>
      </c>
      <c r="U177" s="72">
        <f t="shared" si="179"/>
        <v>0</v>
      </c>
      <c r="V177" s="70">
        <f t="shared" si="233"/>
        <v>0</v>
      </c>
      <c r="W177" s="70">
        <f t="shared" si="233"/>
        <v>0</v>
      </c>
      <c r="X177" s="70">
        <f t="shared" si="233"/>
        <v>0</v>
      </c>
      <c r="Y177" s="70">
        <f t="shared" si="233"/>
        <v>0</v>
      </c>
      <c r="Z177" s="70">
        <f t="shared" si="233"/>
        <v>0</v>
      </c>
      <c r="AA177" s="70">
        <f t="shared" si="233"/>
        <v>0</v>
      </c>
      <c r="AB177" s="70">
        <f t="shared" si="233"/>
        <v>0</v>
      </c>
      <c r="AC177" s="72">
        <f>SUM(V177:AB177)</f>
        <v>0</v>
      </c>
      <c r="AD177" s="72">
        <f>SUM(U177+AC177)</f>
        <v>0</v>
      </c>
      <c r="AE177" s="70">
        <f t="shared" ref="AE177" si="234">AE175+AE176</f>
        <v>0</v>
      </c>
      <c r="AF177" s="72">
        <f t="shared" si="181"/>
        <v>0</v>
      </c>
      <c r="AG177" s="70">
        <f t="shared" ref="AG177:AH177" si="235">AG175+AG176</f>
        <v>0</v>
      </c>
      <c r="AH177" s="70">
        <f t="shared" si="235"/>
        <v>0</v>
      </c>
      <c r="AJ177" s="74">
        <f t="shared" si="167"/>
        <v>0</v>
      </c>
    </row>
    <row r="189" spans="5:36" hidden="1" x14ac:dyDescent="0.25"/>
    <row r="190" spans="5:36" hidden="1" x14ac:dyDescent="0.25"/>
    <row r="191" spans="5:36" hidden="1" x14ac:dyDescent="0.25"/>
    <row r="192" spans="5:36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spans="3:3" hidden="1" x14ac:dyDescent="0.25"/>
    <row r="418" spans="3:3" hidden="1" x14ac:dyDescent="0.25"/>
    <row r="419" spans="3:3" hidden="1" x14ac:dyDescent="0.25"/>
    <row r="420" spans="3:3" hidden="1" x14ac:dyDescent="0.25"/>
    <row r="421" spans="3:3" hidden="1" x14ac:dyDescent="0.25"/>
    <row r="422" spans="3:3" hidden="1" x14ac:dyDescent="0.25"/>
    <row r="423" spans="3:3" hidden="1" x14ac:dyDescent="0.25"/>
    <row r="424" spans="3:3" hidden="1" x14ac:dyDescent="0.25"/>
    <row r="425" spans="3:3" hidden="1" x14ac:dyDescent="0.25"/>
    <row r="426" spans="3:3" hidden="1" x14ac:dyDescent="0.25"/>
    <row r="428" spans="3:3" x14ac:dyDescent="0.25">
      <c r="C428" s="156" t="s">
        <v>318</v>
      </c>
    </row>
    <row r="430" spans="3:3" hidden="1" x14ac:dyDescent="0.25"/>
    <row r="431" spans="3:3" hidden="1" x14ac:dyDescent="0.25"/>
    <row r="432" spans="3:3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spans="9:9" hidden="1" x14ac:dyDescent="0.25"/>
    <row r="642" spans="9:9" hidden="1" x14ac:dyDescent="0.25"/>
    <row r="644" spans="9:9" hidden="1" x14ac:dyDescent="0.25"/>
    <row r="645" spans="9:9" hidden="1" x14ac:dyDescent="0.25"/>
    <row r="646" spans="9:9" hidden="1" x14ac:dyDescent="0.25"/>
    <row r="647" spans="9:9" hidden="1" x14ac:dyDescent="0.25"/>
    <row r="648" spans="9:9" hidden="1" x14ac:dyDescent="0.25"/>
    <row r="650" spans="9:9" x14ac:dyDescent="0.25">
      <c r="I650" s="2" t="s">
        <v>31</v>
      </c>
    </row>
    <row r="651" spans="9:9" hidden="1" x14ac:dyDescent="0.25"/>
    <row r="652" spans="9:9" hidden="1" x14ac:dyDescent="0.25"/>
    <row r="653" spans="9:9" hidden="1" x14ac:dyDescent="0.25"/>
    <row r="654" spans="9:9" hidden="1" x14ac:dyDescent="0.25"/>
    <row r="655" spans="9:9" hidden="1" x14ac:dyDescent="0.25"/>
    <row r="656" spans="9:9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spans="24:24" hidden="1" x14ac:dyDescent="0.25"/>
    <row r="706" spans="24:24" hidden="1" x14ac:dyDescent="0.25"/>
    <row r="707" spans="24:24" hidden="1" x14ac:dyDescent="0.25"/>
    <row r="709" spans="24:24" hidden="1" x14ac:dyDescent="0.25">
      <c r="X709" s="4">
        <v>0</v>
      </c>
    </row>
    <row r="710" spans="24:24" hidden="1" x14ac:dyDescent="0.25">
      <c r="X710" s="4">
        <v>0</v>
      </c>
    </row>
    <row r="711" spans="24:24" hidden="1" x14ac:dyDescent="0.25"/>
    <row r="712" spans="24:24" hidden="1" x14ac:dyDescent="0.25"/>
    <row r="713" spans="24:24" hidden="1" x14ac:dyDescent="0.25"/>
    <row r="714" spans="24:24" hidden="1" x14ac:dyDescent="0.25"/>
    <row r="715" spans="24:24" hidden="1" x14ac:dyDescent="0.25"/>
    <row r="716" spans="24:24" hidden="1" x14ac:dyDescent="0.25"/>
    <row r="717" spans="24:24" hidden="1" x14ac:dyDescent="0.25"/>
    <row r="718" spans="24:24" hidden="1" x14ac:dyDescent="0.25"/>
    <row r="719" spans="24:24" hidden="1" x14ac:dyDescent="0.25"/>
    <row r="720" spans="24:24" hidden="1" x14ac:dyDescent="0.25"/>
    <row r="721" spans="9:26" hidden="1" x14ac:dyDescent="0.25"/>
    <row r="722" spans="9:26" hidden="1" x14ac:dyDescent="0.25"/>
    <row r="723" spans="9:26" hidden="1" x14ac:dyDescent="0.25">
      <c r="Y723" s="4">
        <v>0</v>
      </c>
      <c r="Z723" s="4">
        <v>0</v>
      </c>
    </row>
    <row r="724" spans="9:26" hidden="1" x14ac:dyDescent="0.25"/>
    <row r="725" spans="9:26" hidden="1" x14ac:dyDescent="0.25"/>
    <row r="726" spans="9:26" hidden="1" x14ac:dyDescent="0.25"/>
    <row r="727" spans="9:26" hidden="1" x14ac:dyDescent="0.25"/>
    <row r="728" spans="9:26" hidden="1" x14ac:dyDescent="0.25"/>
    <row r="729" spans="9:26" hidden="1" x14ac:dyDescent="0.25"/>
    <row r="730" spans="9:26" hidden="1" x14ac:dyDescent="0.25"/>
    <row r="731" spans="9:26" hidden="1" x14ac:dyDescent="0.25">
      <c r="I731" s="2" t="s">
        <v>31</v>
      </c>
    </row>
    <row r="732" spans="9:26" hidden="1" x14ac:dyDescent="0.25"/>
    <row r="733" spans="9:26" hidden="1" x14ac:dyDescent="0.25"/>
    <row r="734" spans="9:26" hidden="1" x14ac:dyDescent="0.25"/>
    <row r="735" spans="9:26" hidden="1" x14ac:dyDescent="0.25"/>
    <row r="736" spans="9:2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spans="3:3" hidden="1" x14ac:dyDescent="0.25"/>
    <row r="754" spans="3:3" hidden="1" x14ac:dyDescent="0.25"/>
    <row r="755" spans="3:3" hidden="1" x14ac:dyDescent="0.25"/>
    <row r="756" spans="3:3" hidden="1" x14ac:dyDescent="0.25"/>
    <row r="759" spans="3:3" x14ac:dyDescent="0.25">
      <c r="C759" s="156" t="s">
        <v>319</v>
      </c>
    </row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</sheetData>
  <mergeCells count="1">
    <mergeCell ref="X8:AI8"/>
  </mergeCells>
  <printOptions horizontalCentered="1" gridLines="1"/>
  <pageMargins left="0.31496062992125984" right="0.19685039370078741" top="0.27559055118110237" bottom="0.23622047244094491" header="0.15748031496062992" footer="0.15748031496062992"/>
  <pageSetup paperSize="9" scale="65" fitToHeight="0" orientation="landscape" horizontalDpi="4294967293" verticalDpi="4294967293" r:id="rId1"/>
  <headerFooter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257"/>
  <sheetViews>
    <sheetView tabSelected="1" topLeftCell="A82" zoomScaleNormal="100" workbookViewId="0">
      <selection activeCell="J150" sqref="J150"/>
    </sheetView>
  </sheetViews>
  <sheetFormatPr defaultRowHeight="13.5" x14ac:dyDescent="0.25"/>
  <cols>
    <col min="1" max="1" width="1.42578125" style="157" customWidth="1"/>
    <col min="2" max="2" width="5" style="157" customWidth="1"/>
    <col min="3" max="3" width="64.85546875" style="157" customWidth="1"/>
    <col min="4" max="7" width="9.140625" style="158" hidden="1" customWidth="1"/>
    <col min="8" max="8" width="10" style="159" customWidth="1"/>
    <col min="9" max="9" width="8.42578125" style="159" customWidth="1"/>
    <col min="10" max="10" width="8.7109375" style="159" customWidth="1"/>
    <col min="11" max="11" width="8.28515625" style="159" customWidth="1"/>
    <col min="12" max="12" width="8.42578125" style="159" customWidth="1"/>
    <col min="13" max="14" width="7.85546875" style="159" customWidth="1"/>
    <col min="15" max="15" width="8.5703125" style="159" customWidth="1"/>
    <col min="16" max="16" width="8.28515625" style="159" customWidth="1"/>
    <col min="17" max="18" width="9.140625" style="159" hidden="1" customWidth="1"/>
    <col min="19" max="19" width="9.140625" style="159" customWidth="1"/>
    <col min="20" max="20" width="9.28515625" style="159" customWidth="1"/>
    <col min="21" max="21" width="8.42578125" style="159" customWidth="1"/>
    <col min="22" max="22" width="9.140625" style="159"/>
    <col min="23" max="23" width="10.85546875" style="159" customWidth="1"/>
    <col min="24" max="24" width="10.7109375" style="158" customWidth="1"/>
    <col min="25" max="25" width="11.28515625" style="158" customWidth="1"/>
    <col min="26" max="26" width="2.140625" style="157" customWidth="1"/>
    <col min="27" max="27" width="0" style="74" hidden="1" customWidth="1"/>
    <col min="28" max="28" width="9.140625" style="157"/>
    <col min="29" max="30" width="0" style="157" hidden="1" customWidth="1"/>
    <col min="31" max="31" width="9.140625" style="157"/>
    <col min="32" max="32" width="12.140625" style="157" bestFit="1" customWidth="1"/>
    <col min="33" max="16384" width="9.140625" style="157"/>
  </cols>
  <sheetData>
    <row r="1" spans="1:33" ht="10.5" customHeight="1" x14ac:dyDescent="0.25"/>
    <row r="2" spans="1:33" x14ac:dyDescent="0.25">
      <c r="B2" s="160"/>
      <c r="C2" s="7" t="str">
        <f>PRIHODI!K2</f>
        <v>TOŠ SEI BB</v>
      </c>
      <c r="H2" s="218" t="s">
        <v>465</v>
      </c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161"/>
      <c r="X2" s="162"/>
      <c r="Y2" s="162"/>
      <c r="AA2" s="163"/>
    </row>
    <row r="3" spans="1:33" x14ac:dyDescent="0.25">
      <c r="C3" s="164" t="s">
        <v>2</v>
      </c>
      <c r="H3" s="165" t="s">
        <v>320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/>
      <c r="Y3" s="162"/>
      <c r="AA3" s="163"/>
    </row>
    <row r="4" spans="1:33" s="166" customFormat="1" x14ac:dyDescent="0.25">
      <c r="D4" s="167"/>
      <c r="G4" s="167"/>
      <c r="H4" s="168"/>
      <c r="I4" s="168"/>
      <c r="J4" s="169"/>
      <c r="K4" s="168"/>
      <c r="L4" s="168"/>
      <c r="M4" s="168"/>
      <c r="N4" s="168"/>
      <c r="O4" s="168"/>
      <c r="P4" s="168"/>
      <c r="Q4" s="168"/>
      <c r="R4" s="168"/>
      <c r="S4" s="168"/>
      <c r="T4" s="169"/>
      <c r="U4" s="169"/>
      <c r="V4" s="168"/>
      <c r="W4" s="169"/>
      <c r="X4" s="48" t="s">
        <v>9</v>
      </c>
      <c r="Y4" s="48"/>
      <c r="AA4" s="170"/>
    </row>
    <row r="5" spans="1:33" s="171" customFormat="1" ht="169.5" x14ac:dyDescent="0.25">
      <c r="D5" s="172" t="s">
        <v>321</v>
      </c>
      <c r="E5" s="172" t="s">
        <v>322</v>
      </c>
      <c r="F5" s="172" t="s">
        <v>323</v>
      </c>
      <c r="G5" s="172"/>
      <c r="H5" s="173" t="s">
        <v>15</v>
      </c>
      <c r="I5" s="173" t="s">
        <v>16</v>
      </c>
      <c r="J5" s="173" t="s">
        <v>17</v>
      </c>
      <c r="K5" s="173" t="s">
        <v>18</v>
      </c>
      <c r="L5" s="173" t="s">
        <v>464</v>
      </c>
      <c r="M5" s="173" t="s">
        <v>19</v>
      </c>
      <c r="N5" s="173" t="s">
        <v>20</v>
      </c>
      <c r="O5" s="173" t="s">
        <v>21</v>
      </c>
      <c r="P5" s="173" t="s">
        <v>324</v>
      </c>
      <c r="Q5" s="173" t="s">
        <v>325</v>
      </c>
      <c r="R5" s="173" t="s">
        <v>326</v>
      </c>
      <c r="S5" s="173" t="s">
        <v>23</v>
      </c>
      <c r="T5" s="173" t="s">
        <v>24</v>
      </c>
      <c r="U5" s="173" t="s">
        <v>25</v>
      </c>
      <c r="V5" s="173" t="s">
        <v>327</v>
      </c>
      <c r="W5" s="173" t="s">
        <v>27</v>
      </c>
      <c r="X5" s="174" t="s">
        <v>28</v>
      </c>
      <c r="Y5" s="174" t="s">
        <v>29</v>
      </c>
      <c r="AA5" s="59" t="s">
        <v>30</v>
      </c>
    </row>
    <row r="6" spans="1:33" s="175" customFormat="1" ht="12.75" x14ac:dyDescent="0.25">
      <c r="D6" s="176" t="s">
        <v>31</v>
      </c>
      <c r="E6" s="177" t="s">
        <v>328</v>
      </c>
      <c r="F6" s="176" t="s">
        <v>33</v>
      </c>
      <c r="G6" s="176"/>
      <c r="H6" s="178" t="s">
        <v>329</v>
      </c>
      <c r="I6" s="178" t="s">
        <v>330</v>
      </c>
      <c r="J6" s="178" t="s">
        <v>331</v>
      </c>
      <c r="K6" s="178" t="s">
        <v>332</v>
      </c>
      <c r="L6" s="178" t="s">
        <v>333</v>
      </c>
      <c r="M6" s="178" t="s">
        <v>51</v>
      </c>
      <c r="N6" s="178"/>
      <c r="O6" s="178" t="s">
        <v>334</v>
      </c>
      <c r="P6" s="178" t="s">
        <v>335</v>
      </c>
      <c r="Q6" s="178" t="s">
        <v>34</v>
      </c>
      <c r="R6" s="178" t="s">
        <v>35</v>
      </c>
      <c r="S6" s="178" t="s">
        <v>36</v>
      </c>
      <c r="T6" s="178" t="s">
        <v>37</v>
      </c>
      <c r="U6" s="178" t="s">
        <v>336</v>
      </c>
      <c r="V6" s="178" t="s">
        <v>38</v>
      </c>
      <c r="W6" s="178" t="s">
        <v>39</v>
      </c>
      <c r="X6" s="176" t="s">
        <v>40</v>
      </c>
      <c r="Y6" s="176" t="s">
        <v>41</v>
      </c>
      <c r="AA6" s="179" t="s">
        <v>337</v>
      </c>
    </row>
    <row r="7" spans="1:33" s="180" customFormat="1" x14ac:dyDescent="0.25">
      <c r="D7" s="181"/>
      <c r="E7" s="181"/>
      <c r="F7" s="72">
        <f>SUM(H7:S7)</f>
        <v>0</v>
      </c>
      <c r="G7" s="181"/>
      <c r="H7" s="182"/>
      <c r="I7" s="182"/>
      <c r="J7" s="73"/>
      <c r="K7" s="182"/>
      <c r="L7" s="182"/>
      <c r="M7" s="182"/>
      <c r="N7" s="182"/>
      <c r="O7" s="182"/>
      <c r="P7" s="182"/>
      <c r="Q7" s="182"/>
      <c r="R7" s="182"/>
      <c r="S7" s="182"/>
      <c r="T7" s="73"/>
      <c r="U7" s="73"/>
      <c r="V7" s="182"/>
      <c r="W7" s="73"/>
      <c r="X7" s="181"/>
      <c r="Y7" s="181"/>
      <c r="AA7" s="74"/>
    </row>
    <row r="8" spans="1:33" s="180" customFormat="1" x14ac:dyDescent="0.25">
      <c r="C8" s="180" t="s">
        <v>338</v>
      </c>
      <c r="D8" s="181" t="e">
        <f>SUM(D9+D87+D118+#REF!+D125+#REF!+D187+#REF!+#REF!+D207+D221)</f>
        <v>#REF!</v>
      </c>
      <c r="E8" s="181" t="e">
        <f>SUM(E9+E87+E118+#REF!+E125+#REF!+E187+#REF!+#REF!+E207+E221)</f>
        <v>#REF!</v>
      </c>
      <c r="F8" s="181" t="e">
        <f>SUM(F9+F87+F118+#REF!+F125+#REF!+F187+#REF!+#REF!+F207+F221)</f>
        <v>#REF!</v>
      </c>
      <c r="G8" s="181"/>
      <c r="H8" s="182">
        <f>SUM(H9+H87+H118+H125+H187+H207+H228+H243+H105+H175+H181+H249+H70)</f>
        <v>192660.97</v>
      </c>
      <c r="I8" s="182">
        <f>SUM(I9+I87+I118+I125+I187+I207+I228+I243+I105+I175+I181+I249+I70+I221+I214)</f>
        <v>2700</v>
      </c>
      <c r="J8" s="182">
        <f>SUM(J9+J87+J118+J125+J187+J207+J228+J243+J105+J175+J181+J249+J70+J221+J214)</f>
        <v>195360.97</v>
      </c>
      <c r="K8" s="182">
        <f t="shared" ref="K8:T8" si="0">SUM(K9+K87+K118+K125+K187+K207+K228+K243+K105+K175+K181+K249+K70+K221)</f>
        <v>5000</v>
      </c>
      <c r="L8" s="182">
        <f t="shared" si="0"/>
        <v>35000</v>
      </c>
      <c r="M8" s="182">
        <f t="shared" si="0"/>
        <v>81120</v>
      </c>
      <c r="N8" s="182">
        <f t="shared" si="0"/>
        <v>41000</v>
      </c>
      <c r="O8" s="182">
        <f t="shared" si="0"/>
        <v>13000</v>
      </c>
      <c r="P8" s="182">
        <f t="shared" si="0"/>
        <v>5150</v>
      </c>
      <c r="Q8" s="182">
        <f t="shared" si="0"/>
        <v>0</v>
      </c>
      <c r="R8" s="182">
        <f t="shared" si="0"/>
        <v>0</v>
      </c>
      <c r="S8" s="182">
        <f t="shared" si="0"/>
        <v>19219.03</v>
      </c>
      <c r="T8" s="182">
        <f t="shared" si="0"/>
        <v>199089.03</v>
      </c>
      <c r="U8" s="182">
        <f>SUM(U9+U87+U118+U125+U187+U207+U228+U243+U105+U175+U181+U249+U70+U221+U214)</f>
        <v>394450</v>
      </c>
      <c r="V8" s="182">
        <f>SUM(V9+V87+V118+V187+V207+V228+V243+V105+V175+V181+V249+V70+V221)</f>
        <v>867000</v>
      </c>
      <c r="W8" s="182">
        <f>SUM(W9+W87+W118+W125+W187+W207+W228+W243+W105+W175+W181+W249+W70+W221+W214)</f>
        <v>1261850</v>
      </c>
      <c r="X8" s="181">
        <f>SUM(X9+X87+X118+X125+X187+X207+X221+X243+X105+X175+X181+X249+X70+X228)</f>
        <v>1143800</v>
      </c>
      <c r="Y8" s="181">
        <f>SUM(Y9+Y87+Y118+Y125+Y187+Y207+Y221+Y243+Y105+Y175+Y181+Y249+Y70+Y228)</f>
        <v>1189152</v>
      </c>
      <c r="AA8" s="74">
        <f t="shared" ref="AA8:AA66" si="1">SUM(H8+T8)</f>
        <v>391750</v>
      </c>
      <c r="AE8" s="182">
        <f>+H8-H9-H187-H243</f>
        <v>124940</v>
      </c>
    </row>
    <row r="9" spans="1:33" s="183" customFormat="1" x14ac:dyDescent="0.25">
      <c r="B9" s="184"/>
      <c r="C9" s="185" t="s">
        <v>339</v>
      </c>
      <c r="D9" s="186" t="e">
        <f>SUM(D10+#REF!)</f>
        <v>#REF!</v>
      </c>
      <c r="E9" s="186" t="e">
        <f>SUM(E10+#REF!)</f>
        <v>#REF!</v>
      </c>
      <c r="F9" s="72">
        <f t="shared" ref="F9:F66" si="2">SUM(H9:S9)</f>
        <v>109405.8</v>
      </c>
      <c r="G9" s="186"/>
      <c r="H9" s="187">
        <f>+H10</f>
        <v>54702.9</v>
      </c>
      <c r="I9" s="187">
        <f t="shared" ref="I9:U9" si="3">+I10</f>
        <v>0</v>
      </c>
      <c r="J9" s="187">
        <f t="shared" si="3"/>
        <v>54702.9</v>
      </c>
      <c r="K9" s="187">
        <f t="shared" si="3"/>
        <v>0</v>
      </c>
      <c r="L9" s="187">
        <f t="shared" si="3"/>
        <v>0</v>
      </c>
      <c r="M9" s="187">
        <f t="shared" si="3"/>
        <v>0</v>
      </c>
      <c r="N9" s="187">
        <f t="shared" si="3"/>
        <v>0</v>
      </c>
      <c r="O9" s="187">
        <f t="shared" si="3"/>
        <v>0</v>
      </c>
      <c r="P9" s="187">
        <f t="shared" si="3"/>
        <v>0</v>
      </c>
      <c r="Q9" s="187">
        <f t="shared" si="3"/>
        <v>0</v>
      </c>
      <c r="R9" s="187">
        <f t="shared" si="3"/>
        <v>0</v>
      </c>
      <c r="S9" s="187">
        <f t="shared" si="3"/>
        <v>0</v>
      </c>
      <c r="T9" s="187">
        <f t="shared" si="3"/>
        <v>0</v>
      </c>
      <c r="U9" s="187">
        <f t="shared" si="3"/>
        <v>54702.9</v>
      </c>
      <c r="V9" s="187">
        <f>+V10</f>
        <v>867000</v>
      </c>
      <c r="W9" s="187">
        <f t="shared" ref="W9" si="4">+W10</f>
        <v>921702.9</v>
      </c>
      <c r="X9" s="186">
        <f>+X10</f>
        <v>826965</v>
      </c>
      <c r="Y9" s="186">
        <f>+Y10</f>
        <v>857167</v>
      </c>
      <c r="AA9" s="74">
        <f t="shared" si="1"/>
        <v>54702.9</v>
      </c>
    </row>
    <row r="10" spans="1:33" s="183" customFormat="1" x14ac:dyDescent="0.25">
      <c r="B10" s="184">
        <v>3</v>
      </c>
      <c r="C10" s="183" t="s">
        <v>340</v>
      </c>
      <c r="D10" s="186">
        <f t="shared" ref="D10:V10" si="5">SUM(D11+D23+D56)</f>
        <v>0</v>
      </c>
      <c r="E10" s="186">
        <f t="shared" si="5"/>
        <v>0</v>
      </c>
      <c r="F10" s="72">
        <f t="shared" si="2"/>
        <v>109405.8</v>
      </c>
      <c r="G10" s="186"/>
      <c r="H10" s="187">
        <f t="shared" si="5"/>
        <v>54702.9</v>
      </c>
      <c r="I10" s="187">
        <f t="shared" si="5"/>
        <v>0</v>
      </c>
      <c r="J10" s="73">
        <f t="shared" ref="J10:J66" si="6">SUM(H10:I10)</f>
        <v>54702.9</v>
      </c>
      <c r="K10" s="187">
        <f t="shared" si="5"/>
        <v>0</v>
      </c>
      <c r="L10" s="187">
        <f t="shared" si="5"/>
        <v>0</v>
      </c>
      <c r="M10" s="187">
        <f t="shared" si="5"/>
        <v>0</v>
      </c>
      <c r="N10" s="187"/>
      <c r="O10" s="187">
        <f t="shared" ref="O10" si="7">SUM(O11+O23+O56)</f>
        <v>0</v>
      </c>
      <c r="P10" s="187">
        <f t="shared" si="5"/>
        <v>0</v>
      </c>
      <c r="Q10" s="187">
        <f t="shared" si="5"/>
        <v>0</v>
      </c>
      <c r="R10" s="187">
        <f t="shared" si="5"/>
        <v>0</v>
      </c>
      <c r="S10" s="187">
        <f t="shared" si="5"/>
        <v>0</v>
      </c>
      <c r="T10" s="73">
        <f t="shared" ref="T10:T40" si="8">SUM(K10:S10)</f>
        <v>0</v>
      </c>
      <c r="U10" s="73">
        <f t="shared" ref="U10:U66" si="9">SUM(J10+T10)</f>
        <v>54702.9</v>
      </c>
      <c r="V10" s="187">
        <f t="shared" si="5"/>
        <v>867000</v>
      </c>
      <c r="W10" s="73">
        <f t="shared" ref="W10:W66" si="10">SUM(U10:V10)</f>
        <v>921702.9</v>
      </c>
      <c r="X10" s="186">
        <f>+X11+X23+X56</f>
        <v>826965</v>
      </c>
      <c r="Y10" s="186">
        <f>+Y11+Y23+Y56</f>
        <v>857167</v>
      </c>
      <c r="AA10" s="74">
        <f t="shared" si="1"/>
        <v>54702.9</v>
      </c>
      <c r="AE10" s="186"/>
    </row>
    <row r="11" spans="1:33" s="183" customFormat="1" x14ac:dyDescent="0.25">
      <c r="B11" s="184">
        <v>31</v>
      </c>
      <c r="D11" s="186">
        <f t="shared" ref="D11:V11" si="11">SUM(D12+D17+D19)</f>
        <v>0</v>
      </c>
      <c r="E11" s="186">
        <f t="shared" si="11"/>
        <v>0</v>
      </c>
      <c r="F11" s="72">
        <f t="shared" si="2"/>
        <v>0</v>
      </c>
      <c r="G11" s="186"/>
      <c r="H11" s="187">
        <f t="shared" si="11"/>
        <v>0</v>
      </c>
      <c r="I11" s="187">
        <f t="shared" si="11"/>
        <v>0</v>
      </c>
      <c r="J11" s="73">
        <f t="shared" si="6"/>
        <v>0</v>
      </c>
      <c r="K11" s="187">
        <f t="shared" si="11"/>
        <v>0</v>
      </c>
      <c r="L11" s="187">
        <f t="shared" si="11"/>
        <v>0</v>
      </c>
      <c r="M11" s="187">
        <f t="shared" si="11"/>
        <v>0</v>
      </c>
      <c r="N11" s="187"/>
      <c r="O11" s="187">
        <f t="shared" ref="O11" si="12">SUM(O12+O17+O19)</f>
        <v>0</v>
      </c>
      <c r="P11" s="187">
        <f t="shared" si="11"/>
        <v>0</v>
      </c>
      <c r="Q11" s="187">
        <f t="shared" si="11"/>
        <v>0</v>
      </c>
      <c r="R11" s="187">
        <f t="shared" si="11"/>
        <v>0</v>
      </c>
      <c r="S11" s="187">
        <f t="shared" si="11"/>
        <v>0</v>
      </c>
      <c r="T11" s="73">
        <f t="shared" si="8"/>
        <v>0</v>
      </c>
      <c r="U11" s="73">
        <f t="shared" si="9"/>
        <v>0</v>
      </c>
      <c r="V11" s="187">
        <f t="shared" si="11"/>
        <v>835000</v>
      </c>
      <c r="W11" s="73">
        <f t="shared" si="10"/>
        <v>835000</v>
      </c>
      <c r="X11" s="186">
        <v>735092</v>
      </c>
      <c r="Y11" s="186">
        <v>761940</v>
      </c>
      <c r="AA11" s="74">
        <f t="shared" si="1"/>
        <v>0</v>
      </c>
      <c r="AE11" s="187"/>
      <c r="AF11" s="188"/>
      <c r="AG11" s="187"/>
    </row>
    <row r="12" spans="1:33" s="183" customFormat="1" x14ac:dyDescent="0.25">
      <c r="B12" s="184">
        <v>311</v>
      </c>
      <c r="D12" s="186">
        <f t="shared" ref="D12:V12" si="13">SUM(D13+D14+D15+D16)</f>
        <v>0</v>
      </c>
      <c r="E12" s="186">
        <f t="shared" si="13"/>
        <v>0</v>
      </c>
      <c r="F12" s="72">
        <f t="shared" si="2"/>
        <v>0</v>
      </c>
      <c r="G12" s="186"/>
      <c r="H12" s="187">
        <f t="shared" si="13"/>
        <v>0</v>
      </c>
      <c r="I12" s="187">
        <f t="shared" si="13"/>
        <v>0</v>
      </c>
      <c r="J12" s="73">
        <f t="shared" si="6"/>
        <v>0</v>
      </c>
      <c r="K12" s="187">
        <f t="shared" si="13"/>
        <v>0</v>
      </c>
      <c r="L12" s="187">
        <f t="shared" si="13"/>
        <v>0</v>
      </c>
      <c r="M12" s="187">
        <f t="shared" si="13"/>
        <v>0</v>
      </c>
      <c r="N12" s="187"/>
      <c r="O12" s="187">
        <f t="shared" ref="O12" si="14">SUM(O13+O14+O15+O16)</f>
        <v>0</v>
      </c>
      <c r="P12" s="187">
        <f t="shared" si="13"/>
        <v>0</v>
      </c>
      <c r="Q12" s="187">
        <f t="shared" si="13"/>
        <v>0</v>
      </c>
      <c r="R12" s="187">
        <f t="shared" si="13"/>
        <v>0</v>
      </c>
      <c r="S12" s="187">
        <f t="shared" si="13"/>
        <v>0</v>
      </c>
      <c r="T12" s="73">
        <f t="shared" si="8"/>
        <v>0</v>
      </c>
      <c r="U12" s="73">
        <f t="shared" si="9"/>
        <v>0</v>
      </c>
      <c r="V12" s="187">
        <f t="shared" si="13"/>
        <v>687000</v>
      </c>
      <c r="W12" s="73">
        <f t="shared" si="10"/>
        <v>687000</v>
      </c>
      <c r="X12" s="186">
        <f t="shared" ref="X12:Y12" si="15">SUM(X13+X14+X15+X16)</f>
        <v>0</v>
      </c>
      <c r="Y12" s="186">
        <f t="shared" si="15"/>
        <v>0</v>
      </c>
      <c r="AA12" s="74">
        <f t="shared" si="1"/>
        <v>0</v>
      </c>
    </row>
    <row r="13" spans="1:33" s="194" customFormat="1" x14ac:dyDescent="0.25">
      <c r="A13" s="189"/>
      <c r="B13" s="190" t="s">
        <v>341</v>
      </c>
      <c r="C13" s="191" t="s">
        <v>342</v>
      </c>
      <c r="D13" s="154"/>
      <c r="E13" s="154"/>
      <c r="F13" s="72">
        <f t="shared" si="2"/>
        <v>0</v>
      </c>
      <c r="G13" s="72"/>
      <c r="H13" s="192"/>
      <c r="I13" s="192"/>
      <c r="J13" s="73">
        <f t="shared" si="6"/>
        <v>0</v>
      </c>
      <c r="K13" s="192"/>
      <c r="L13" s="192"/>
      <c r="M13" s="192">
        <v>0</v>
      </c>
      <c r="N13" s="192"/>
      <c r="O13" s="192"/>
      <c r="P13" s="192"/>
      <c r="Q13" s="192"/>
      <c r="R13" s="192"/>
      <c r="S13" s="192"/>
      <c r="T13" s="73">
        <f t="shared" si="8"/>
        <v>0</v>
      </c>
      <c r="U13" s="73">
        <f t="shared" si="9"/>
        <v>0</v>
      </c>
      <c r="V13" s="193">
        <v>687000</v>
      </c>
      <c r="W13" s="73">
        <f t="shared" si="10"/>
        <v>687000</v>
      </c>
      <c r="X13" s="154">
        <v>0</v>
      </c>
      <c r="Y13" s="154"/>
      <c r="AA13" s="74">
        <f t="shared" si="1"/>
        <v>0</v>
      </c>
      <c r="AB13" s="154"/>
    </row>
    <row r="14" spans="1:33" s="194" customFormat="1" hidden="1" x14ac:dyDescent="0.25">
      <c r="A14" s="189"/>
      <c r="B14" s="190" t="s">
        <v>343</v>
      </c>
      <c r="C14" s="191" t="s">
        <v>344</v>
      </c>
      <c r="D14" s="154"/>
      <c r="E14" s="154"/>
      <c r="F14" s="72">
        <f t="shared" si="2"/>
        <v>0</v>
      </c>
      <c r="G14" s="72"/>
      <c r="H14" s="192"/>
      <c r="I14" s="192"/>
      <c r="J14" s="73">
        <f t="shared" si="6"/>
        <v>0</v>
      </c>
      <c r="K14" s="192"/>
      <c r="L14" s="192"/>
      <c r="M14" s="192"/>
      <c r="N14" s="192"/>
      <c r="O14" s="192"/>
      <c r="P14" s="192"/>
      <c r="Q14" s="192"/>
      <c r="R14" s="192"/>
      <c r="S14" s="192"/>
      <c r="T14" s="73">
        <f t="shared" si="8"/>
        <v>0</v>
      </c>
      <c r="U14" s="73">
        <f t="shared" si="9"/>
        <v>0</v>
      </c>
      <c r="V14" s="192"/>
      <c r="W14" s="73">
        <f t="shared" si="10"/>
        <v>0</v>
      </c>
      <c r="X14" s="154"/>
      <c r="Y14" s="154"/>
      <c r="AA14" s="74">
        <f t="shared" si="1"/>
        <v>0</v>
      </c>
    </row>
    <row r="15" spans="1:33" s="194" customFormat="1" hidden="1" x14ac:dyDescent="0.25">
      <c r="A15" s="189"/>
      <c r="B15" s="190" t="s">
        <v>345</v>
      </c>
      <c r="C15" s="191" t="s">
        <v>346</v>
      </c>
      <c r="D15" s="154"/>
      <c r="E15" s="154"/>
      <c r="F15" s="72">
        <f t="shared" si="2"/>
        <v>0</v>
      </c>
      <c r="G15" s="72"/>
      <c r="H15" s="192"/>
      <c r="I15" s="192"/>
      <c r="J15" s="73">
        <f t="shared" si="6"/>
        <v>0</v>
      </c>
      <c r="K15" s="192"/>
      <c r="L15" s="192"/>
      <c r="M15" s="192"/>
      <c r="N15" s="192"/>
      <c r="O15" s="192"/>
      <c r="P15" s="192"/>
      <c r="Q15" s="192"/>
      <c r="R15" s="192"/>
      <c r="S15" s="192"/>
      <c r="T15" s="73">
        <f t="shared" si="8"/>
        <v>0</v>
      </c>
      <c r="U15" s="73">
        <f t="shared" si="9"/>
        <v>0</v>
      </c>
      <c r="V15" s="192"/>
      <c r="W15" s="73">
        <f t="shared" si="10"/>
        <v>0</v>
      </c>
      <c r="X15" s="154"/>
      <c r="Y15" s="154"/>
      <c r="AA15" s="74">
        <f t="shared" si="1"/>
        <v>0</v>
      </c>
    </row>
    <row r="16" spans="1:33" s="194" customFormat="1" hidden="1" x14ac:dyDescent="0.25">
      <c r="A16" s="189"/>
      <c r="B16" s="190" t="s">
        <v>347</v>
      </c>
      <c r="C16" s="191" t="s">
        <v>348</v>
      </c>
      <c r="D16" s="154"/>
      <c r="E16" s="154"/>
      <c r="F16" s="72">
        <f t="shared" si="2"/>
        <v>0</v>
      </c>
      <c r="G16" s="72"/>
      <c r="H16" s="192"/>
      <c r="I16" s="192"/>
      <c r="J16" s="73">
        <f t="shared" si="6"/>
        <v>0</v>
      </c>
      <c r="K16" s="192"/>
      <c r="L16" s="192"/>
      <c r="M16" s="192"/>
      <c r="N16" s="192"/>
      <c r="O16" s="192"/>
      <c r="P16" s="192"/>
      <c r="Q16" s="192"/>
      <c r="R16" s="192"/>
      <c r="S16" s="192"/>
      <c r="T16" s="73">
        <f t="shared" si="8"/>
        <v>0</v>
      </c>
      <c r="U16" s="73">
        <f t="shared" si="9"/>
        <v>0</v>
      </c>
      <c r="V16" s="192"/>
      <c r="W16" s="73">
        <f t="shared" si="10"/>
        <v>0</v>
      </c>
      <c r="X16" s="154"/>
      <c r="Y16" s="154"/>
      <c r="AA16" s="74">
        <f t="shared" si="1"/>
        <v>0</v>
      </c>
    </row>
    <row r="17" spans="1:27" s="199" customFormat="1" x14ac:dyDescent="0.25">
      <c r="A17" s="195"/>
      <c r="B17" s="195">
        <v>312</v>
      </c>
      <c r="C17" s="196"/>
      <c r="D17" s="197">
        <f>SUM(D18)</f>
        <v>0</v>
      </c>
      <c r="E17" s="197">
        <f t="shared" ref="E17:S17" si="16">SUM(E18)</f>
        <v>0</v>
      </c>
      <c r="F17" s="72">
        <f t="shared" si="2"/>
        <v>0</v>
      </c>
      <c r="G17" s="197"/>
      <c r="H17" s="198">
        <f t="shared" si="16"/>
        <v>0</v>
      </c>
      <c r="I17" s="198">
        <f t="shared" si="16"/>
        <v>0</v>
      </c>
      <c r="J17" s="73">
        <f t="shared" si="6"/>
        <v>0</v>
      </c>
      <c r="K17" s="198">
        <f t="shared" si="16"/>
        <v>0</v>
      </c>
      <c r="L17" s="198">
        <f t="shared" si="16"/>
        <v>0</v>
      </c>
      <c r="M17" s="198">
        <f t="shared" si="16"/>
        <v>0</v>
      </c>
      <c r="N17" s="198"/>
      <c r="O17" s="198">
        <f t="shared" si="16"/>
        <v>0</v>
      </c>
      <c r="P17" s="198">
        <f t="shared" si="16"/>
        <v>0</v>
      </c>
      <c r="Q17" s="198">
        <f t="shared" si="16"/>
        <v>0</v>
      </c>
      <c r="R17" s="198">
        <f t="shared" si="16"/>
        <v>0</v>
      </c>
      <c r="S17" s="198">
        <f t="shared" si="16"/>
        <v>0</v>
      </c>
      <c r="T17" s="73">
        <f>SUM(T18+T93+T103)</f>
        <v>0</v>
      </c>
      <c r="U17" s="73">
        <f t="shared" si="9"/>
        <v>0</v>
      </c>
      <c r="V17" s="198">
        <f>SUM(V18)</f>
        <v>35000</v>
      </c>
      <c r="W17" s="73">
        <f t="shared" si="10"/>
        <v>35000</v>
      </c>
      <c r="X17" s="197">
        <f t="shared" ref="X17:Y17" si="17">SUM(X18)</f>
        <v>0</v>
      </c>
      <c r="Y17" s="197">
        <f t="shared" si="17"/>
        <v>0</v>
      </c>
      <c r="AA17" s="74">
        <f t="shared" si="1"/>
        <v>0</v>
      </c>
    </row>
    <row r="18" spans="1:27" s="194" customFormat="1" x14ac:dyDescent="0.25">
      <c r="A18" s="189"/>
      <c r="B18" s="190" t="s">
        <v>349</v>
      </c>
      <c r="C18" s="191" t="s">
        <v>350</v>
      </c>
      <c r="D18" s="154"/>
      <c r="E18" s="154"/>
      <c r="F18" s="72">
        <f t="shared" si="2"/>
        <v>0</v>
      </c>
      <c r="G18" s="72"/>
      <c r="H18" s="192"/>
      <c r="I18" s="192"/>
      <c r="J18" s="73">
        <f t="shared" si="6"/>
        <v>0</v>
      </c>
      <c r="K18" s="192"/>
      <c r="L18" s="192"/>
      <c r="M18" s="192"/>
      <c r="N18" s="192"/>
      <c r="O18" s="192"/>
      <c r="P18" s="192"/>
      <c r="Q18" s="192"/>
      <c r="R18" s="192"/>
      <c r="S18" s="192"/>
      <c r="T18" s="73">
        <f t="shared" si="8"/>
        <v>0</v>
      </c>
      <c r="U18" s="73">
        <f t="shared" si="9"/>
        <v>0</v>
      </c>
      <c r="V18" s="193">
        <v>35000</v>
      </c>
      <c r="W18" s="73">
        <f t="shared" si="10"/>
        <v>35000</v>
      </c>
      <c r="X18" s="154"/>
      <c r="Y18" s="154"/>
      <c r="AA18" s="74">
        <f t="shared" si="1"/>
        <v>0</v>
      </c>
    </row>
    <row r="19" spans="1:27" s="199" customFormat="1" x14ac:dyDescent="0.25">
      <c r="A19" s="195"/>
      <c r="B19" s="195">
        <v>313</v>
      </c>
      <c r="C19" s="196"/>
      <c r="D19" s="197">
        <f t="shared" ref="D19:V19" si="18">SUM(D20+D21+D22)</f>
        <v>0</v>
      </c>
      <c r="E19" s="197">
        <f t="shared" si="18"/>
        <v>0</v>
      </c>
      <c r="F19" s="72">
        <f t="shared" si="2"/>
        <v>0</v>
      </c>
      <c r="G19" s="197"/>
      <c r="H19" s="198">
        <f t="shared" si="18"/>
        <v>0</v>
      </c>
      <c r="I19" s="198">
        <f t="shared" si="18"/>
        <v>0</v>
      </c>
      <c r="J19" s="73">
        <f t="shared" si="6"/>
        <v>0</v>
      </c>
      <c r="K19" s="198">
        <f t="shared" si="18"/>
        <v>0</v>
      </c>
      <c r="L19" s="198">
        <f t="shared" si="18"/>
        <v>0</v>
      </c>
      <c r="M19" s="198">
        <f t="shared" si="18"/>
        <v>0</v>
      </c>
      <c r="N19" s="198"/>
      <c r="O19" s="198">
        <f t="shared" ref="O19" si="19">SUM(O20+O21+O22)</f>
        <v>0</v>
      </c>
      <c r="P19" s="198">
        <f t="shared" si="18"/>
        <v>0</v>
      </c>
      <c r="Q19" s="198">
        <f t="shared" si="18"/>
        <v>0</v>
      </c>
      <c r="R19" s="198">
        <f t="shared" si="18"/>
        <v>0</v>
      </c>
      <c r="S19" s="198">
        <f t="shared" si="18"/>
        <v>0</v>
      </c>
      <c r="T19" s="73">
        <f t="shared" si="8"/>
        <v>0</v>
      </c>
      <c r="U19" s="73">
        <f t="shared" si="9"/>
        <v>0</v>
      </c>
      <c r="V19" s="198">
        <f t="shared" si="18"/>
        <v>113000</v>
      </c>
      <c r="W19" s="73">
        <f t="shared" si="10"/>
        <v>113000</v>
      </c>
      <c r="X19" s="197">
        <f t="shared" ref="X19:Y19" si="20">SUM(X20+X21+X22)</f>
        <v>0</v>
      </c>
      <c r="Y19" s="197">
        <f t="shared" si="20"/>
        <v>0</v>
      </c>
      <c r="AA19" s="74">
        <f t="shared" si="1"/>
        <v>0</v>
      </c>
    </row>
    <row r="20" spans="1:27" s="194" customFormat="1" x14ac:dyDescent="0.25">
      <c r="A20" s="189"/>
      <c r="B20" s="190" t="s">
        <v>351</v>
      </c>
      <c r="C20" s="191" t="s">
        <v>352</v>
      </c>
      <c r="D20" s="154"/>
      <c r="E20" s="154"/>
      <c r="F20" s="72">
        <f t="shared" si="2"/>
        <v>0</v>
      </c>
      <c r="G20" s="72"/>
      <c r="H20" s="192"/>
      <c r="I20" s="192"/>
      <c r="J20" s="73">
        <f t="shared" si="6"/>
        <v>0</v>
      </c>
      <c r="K20" s="192"/>
      <c r="L20" s="192"/>
      <c r="M20" s="192"/>
      <c r="N20" s="192"/>
      <c r="O20" s="192"/>
      <c r="P20" s="192"/>
      <c r="Q20" s="192"/>
      <c r="R20" s="192"/>
      <c r="S20" s="192"/>
      <c r="T20" s="73">
        <f t="shared" si="8"/>
        <v>0</v>
      </c>
      <c r="U20" s="73">
        <f t="shared" si="9"/>
        <v>0</v>
      </c>
      <c r="V20" s="192"/>
      <c r="W20" s="73">
        <f t="shared" si="10"/>
        <v>0</v>
      </c>
      <c r="X20" s="154"/>
      <c r="Y20" s="154"/>
      <c r="AA20" s="74">
        <f t="shared" si="1"/>
        <v>0</v>
      </c>
    </row>
    <row r="21" spans="1:27" s="194" customFormat="1" x14ac:dyDescent="0.25">
      <c r="A21" s="189"/>
      <c r="B21" s="190" t="s">
        <v>353</v>
      </c>
      <c r="C21" s="191" t="s">
        <v>354</v>
      </c>
      <c r="D21" s="154"/>
      <c r="E21" s="154"/>
      <c r="F21" s="72">
        <f t="shared" si="2"/>
        <v>0</v>
      </c>
      <c r="G21" s="72"/>
      <c r="H21" s="192"/>
      <c r="I21" s="192"/>
      <c r="J21" s="73">
        <f t="shared" si="6"/>
        <v>0</v>
      </c>
      <c r="K21" s="192"/>
      <c r="L21" s="192"/>
      <c r="M21" s="192">
        <v>0</v>
      </c>
      <c r="N21" s="192"/>
      <c r="O21" s="192"/>
      <c r="P21" s="192"/>
      <c r="Q21" s="192"/>
      <c r="R21" s="192"/>
      <c r="S21" s="192"/>
      <c r="T21" s="73">
        <f t="shared" si="8"/>
        <v>0</v>
      </c>
      <c r="U21" s="73">
        <f t="shared" si="9"/>
        <v>0</v>
      </c>
      <c r="V21" s="193">
        <v>113000</v>
      </c>
      <c r="W21" s="73">
        <f t="shared" si="10"/>
        <v>113000</v>
      </c>
      <c r="X21" s="154"/>
      <c r="Y21" s="154"/>
      <c r="AA21" s="74">
        <f t="shared" si="1"/>
        <v>0</v>
      </c>
    </row>
    <row r="22" spans="1:27" s="194" customFormat="1" ht="12.75" customHeight="1" x14ac:dyDescent="0.25">
      <c r="A22" s="189"/>
      <c r="B22" s="190" t="s">
        <v>355</v>
      </c>
      <c r="C22" s="191" t="s">
        <v>356</v>
      </c>
      <c r="D22" s="154"/>
      <c r="E22" s="154"/>
      <c r="F22" s="72">
        <f t="shared" si="2"/>
        <v>0</v>
      </c>
      <c r="G22" s="72"/>
      <c r="H22" s="192"/>
      <c r="I22" s="192"/>
      <c r="J22" s="73">
        <f t="shared" si="6"/>
        <v>0</v>
      </c>
      <c r="K22" s="192"/>
      <c r="L22" s="192"/>
      <c r="M22" s="192">
        <v>0</v>
      </c>
      <c r="N22" s="192"/>
      <c r="O22" s="192"/>
      <c r="P22" s="192"/>
      <c r="Q22" s="192"/>
      <c r="R22" s="192"/>
      <c r="S22" s="192"/>
      <c r="T22" s="73">
        <f t="shared" si="8"/>
        <v>0</v>
      </c>
      <c r="U22" s="73">
        <f t="shared" si="9"/>
        <v>0</v>
      </c>
      <c r="V22" s="192">
        <v>0</v>
      </c>
      <c r="W22" s="73">
        <f t="shared" si="10"/>
        <v>0</v>
      </c>
      <c r="X22" s="154"/>
      <c r="Y22" s="154"/>
      <c r="AA22" s="74">
        <f t="shared" si="1"/>
        <v>0</v>
      </c>
    </row>
    <row r="23" spans="1:27" s="199" customFormat="1" ht="12.75" customHeight="1" x14ac:dyDescent="0.25">
      <c r="A23" s="195"/>
      <c r="B23" s="195">
        <v>32</v>
      </c>
      <c r="C23" s="196"/>
      <c r="D23" s="197">
        <f t="shared" ref="D23:S23" si="21">SUM(D24+D29+D36+D46+D48)</f>
        <v>0</v>
      </c>
      <c r="E23" s="197">
        <f t="shared" si="21"/>
        <v>0</v>
      </c>
      <c r="F23" s="72">
        <f t="shared" si="2"/>
        <v>108305.8</v>
      </c>
      <c r="G23" s="197"/>
      <c r="H23" s="198">
        <f t="shared" si="21"/>
        <v>54152.9</v>
      </c>
      <c r="I23" s="198">
        <f t="shared" si="21"/>
        <v>0</v>
      </c>
      <c r="J23" s="73">
        <f t="shared" si="6"/>
        <v>54152.9</v>
      </c>
      <c r="K23" s="198">
        <f t="shared" si="21"/>
        <v>0</v>
      </c>
      <c r="L23" s="198">
        <f t="shared" si="21"/>
        <v>0</v>
      </c>
      <c r="M23" s="198">
        <f t="shared" si="21"/>
        <v>0</v>
      </c>
      <c r="N23" s="198"/>
      <c r="O23" s="198">
        <f t="shared" ref="O23" si="22">SUM(O24+O29+O36+O46+O48)</f>
        <v>0</v>
      </c>
      <c r="P23" s="198">
        <f t="shared" si="21"/>
        <v>0</v>
      </c>
      <c r="Q23" s="198">
        <f t="shared" si="21"/>
        <v>0</v>
      </c>
      <c r="R23" s="198">
        <f t="shared" si="21"/>
        <v>0</v>
      </c>
      <c r="S23" s="198">
        <f t="shared" si="21"/>
        <v>0</v>
      </c>
      <c r="T23" s="73">
        <f t="shared" si="8"/>
        <v>0</v>
      </c>
      <c r="U23" s="73">
        <f t="shared" si="9"/>
        <v>54152.9</v>
      </c>
      <c r="V23" s="198">
        <f>SUM(V24+V29+V36+V46+V48)</f>
        <v>32000</v>
      </c>
      <c r="W23" s="73">
        <f t="shared" si="10"/>
        <v>86152.9</v>
      </c>
      <c r="X23" s="197">
        <v>91388</v>
      </c>
      <c r="Y23" s="197">
        <v>94723</v>
      </c>
      <c r="AA23" s="74">
        <f t="shared" si="1"/>
        <v>54152.9</v>
      </c>
    </row>
    <row r="24" spans="1:27" s="199" customFormat="1" ht="12.75" customHeight="1" x14ac:dyDescent="0.25">
      <c r="A24" s="195"/>
      <c r="B24" s="195">
        <v>321</v>
      </c>
      <c r="C24" s="196"/>
      <c r="D24" s="197">
        <f t="shared" ref="D24:V24" si="23">SUM(D25+D26+D27+D28)</f>
        <v>0</v>
      </c>
      <c r="E24" s="197">
        <f t="shared" si="23"/>
        <v>0</v>
      </c>
      <c r="F24" s="72">
        <f t="shared" si="2"/>
        <v>4000</v>
      </c>
      <c r="G24" s="197"/>
      <c r="H24" s="198">
        <f t="shared" si="23"/>
        <v>2000</v>
      </c>
      <c r="I24" s="198">
        <f t="shared" si="23"/>
        <v>0</v>
      </c>
      <c r="J24" s="73">
        <f t="shared" si="6"/>
        <v>2000</v>
      </c>
      <c r="K24" s="198">
        <f t="shared" si="23"/>
        <v>0</v>
      </c>
      <c r="L24" s="198">
        <f t="shared" si="23"/>
        <v>0</v>
      </c>
      <c r="M24" s="198">
        <f t="shared" si="23"/>
        <v>0</v>
      </c>
      <c r="N24" s="198"/>
      <c r="O24" s="198">
        <f t="shared" ref="O24" si="24">SUM(O25+O26+O27+O28)</f>
        <v>0</v>
      </c>
      <c r="P24" s="198">
        <f t="shared" si="23"/>
        <v>0</v>
      </c>
      <c r="Q24" s="198">
        <f t="shared" si="23"/>
        <v>0</v>
      </c>
      <c r="R24" s="198">
        <f t="shared" si="23"/>
        <v>0</v>
      </c>
      <c r="S24" s="198">
        <f t="shared" si="23"/>
        <v>0</v>
      </c>
      <c r="T24" s="73">
        <f t="shared" si="8"/>
        <v>0</v>
      </c>
      <c r="U24" s="73">
        <f t="shared" si="9"/>
        <v>2000</v>
      </c>
      <c r="V24" s="198">
        <f t="shared" si="23"/>
        <v>30000</v>
      </c>
      <c r="W24" s="73">
        <f t="shared" si="10"/>
        <v>32000</v>
      </c>
      <c r="X24" s="197">
        <f t="shared" ref="X24:Y24" si="25">SUM(X25+X26+X27+X28)</f>
        <v>0</v>
      </c>
      <c r="Y24" s="197">
        <f t="shared" si="25"/>
        <v>0</v>
      </c>
      <c r="AA24" s="74">
        <f t="shared" si="1"/>
        <v>2000</v>
      </c>
    </row>
    <row r="25" spans="1:27" s="194" customFormat="1" x14ac:dyDescent="0.25">
      <c r="A25" s="189"/>
      <c r="B25" s="190" t="s">
        <v>357</v>
      </c>
      <c r="C25" s="191" t="s">
        <v>358</v>
      </c>
      <c r="D25" s="154"/>
      <c r="E25" s="154"/>
      <c r="F25" s="72">
        <f t="shared" si="2"/>
        <v>4000</v>
      </c>
      <c r="G25" s="72"/>
      <c r="H25" s="193">
        <v>2000</v>
      </c>
      <c r="I25" s="192"/>
      <c r="J25" s="73">
        <f t="shared" si="6"/>
        <v>2000</v>
      </c>
      <c r="K25" s="192"/>
      <c r="L25" s="192"/>
      <c r="M25" s="192"/>
      <c r="N25" s="192"/>
      <c r="O25" s="192"/>
      <c r="P25" s="192"/>
      <c r="Q25" s="192"/>
      <c r="R25" s="192"/>
      <c r="S25" s="192"/>
      <c r="T25" s="73">
        <f t="shared" si="8"/>
        <v>0</v>
      </c>
      <c r="U25" s="73">
        <f t="shared" si="9"/>
        <v>2000</v>
      </c>
      <c r="V25" s="192"/>
      <c r="W25" s="73">
        <f t="shared" si="10"/>
        <v>2000</v>
      </c>
      <c r="X25" s="154"/>
      <c r="Y25" s="154"/>
      <c r="AA25" s="74">
        <f t="shared" si="1"/>
        <v>2000</v>
      </c>
    </row>
    <row r="26" spans="1:27" s="194" customFormat="1" x14ac:dyDescent="0.25">
      <c r="A26" s="189"/>
      <c r="B26" s="190" t="s">
        <v>359</v>
      </c>
      <c r="C26" s="191" t="s">
        <v>360</v>
      </c>
      <c r="D26" s="154"/>
      <c r="E26" s="154"/>
      <c r="F26" s="72">
        <f t="shared" si="2"/>
        <v>0</v>
      </c>
      <c r="G26" s="72"/>
      <c r="H26" s="192">
        <v>0</v>
      </c>
      <c r="I26" s="192"/>
      <c r="J26" s="73">
        <f t="shared" si="6"/>
        <v>0</v>
      </c>
      <c r="K26" s="192"/>
      <c r="L26" s="192"/>
      <c r="M26" s="192"/>
      <c r="N26" s="192"/>
      <c r="O26" s="192"/>
      <c r="P26" s="192"/>
      <c r="Q26" s="192"/>
      <c r="R26" s="192"/>
      <c r="S26" s="192"/>
      <c r="T26" s="73">
        <f t="shared" si="8"/>
        <v>0</v>
      </c>
      <c r="U26" s="73">
        <f t="shared" si="9"/>
        <v>0</v>
      </c>
      <c r="V26" s="192">
        <v>30000</v>
      </c>
      <c r="W26" s="73">
        <f t="shared" si="10"/>
        <v>30000</v>
      </c>
      <c r="X26" s="154"/>
      <c r="Y26" s="154"/>
      <c r="AA26" s="74">
        <f t="shared" si="1"/>
        <v>0</v>
      </c>
    </row>
    <row r="27" spans="1:27" s="194" customFormat="1" x14ac:dyDescent="0.25">
      <c r="A27" s="189"/>
      <c r="B27" s="190" t="s">
        <v>361</v>
      </c>
      <c r="C27" s="191" t="s">
        <v>362</v>
      </c>
      <c r="D27" s="154"/>
      <c r="E27" s="154"/>
      <c r="F27" s="72">
        <f t="shared" si="2"/>
        <v>0</v>
      </c>
      <c r="G27" s="72"/>
      <c r="H27" s="192">
        <v>0</v>
      </c>
      <c r="I27" s="192"/>
      <c r="J27" s="73">
        <f t="shared" si="6"/>
        <v>0</v>
      </c>
      <c r="K27" s="192"/>
      <c r="L27" s="192"/>
      <c r="M27" s="192"/>
      <c r="N27" s="192"/>
      <c r="O27" s="192"/>
      <c r="P27" s="192"/>
      <c r="Q27" s="192"/>
      <c r="R27" s="192"/>
      <c r="S27" s="192"/>
      <c r="T27" s="73">
        <f t="shared" si="8"/>
        <v>0</v>
      </c>
      <c r="U27" s="73">
        <f t="shared" si="9"/>
        <v>0</v>
      </c>
      <c r="V27" s="192"/>
      <c r="W27" s="73">
        <f t="shared" si="10"/>
        <v>0</v>
      </c>
      <c r="X27" s="154"/>
      <c r="Y27" s="154"/>
      <c r="AA27" s="74">
        <f t="shared" si="1"/>
        <v>0</v>
      </c>
    </row>
    <row r="28" spans="1:27" s="194" customFormat="1" x14ac:dyDescent="0.25">
      <c r="A28" s="189"/>
      <c r="B28" s="189">
        <v>3214</v>
      </c>
      <c r="C28" s="191" t="s">
        <v>363</v>
      </c>
      <c r="D28" s="154"/>
      <c r="E28" s="154"/>
      <c r="F28" s="72">
        <f t="shared" si="2"/>
        <v>0</v>
      </c>
      <c r="G28" s="72"/>
      <c r="H28" s="192">
        <v>0</v>
      </c>
      <c r="I28" s="192"/>
      <c r="J28" s="73">
        <f t="shared" si="6"/>
        <v>0</v>
      </c>
      <c r="K28" s="192"/>
      <c r="L28" s="192"/>
      <c r="M28" s="192"/>
      <c r="N28" s="192"/>
      <c r="O28" s="192"/>
      <c r="P28" s="192"/>
      <c r="Q28" s="192"/>
      <c r="R28" s="192"/>
      <c r="S28" s="192"/>
      <c r="T28" s="73">
        <f t="shared" si="8"/>
        <v>0</v>
      </c>
      <c r="U28" s="73">
        <f t="shared" si="9"/>
        <v>0</v>
      </c>
      <c r="V28" s="192"/>
      <c r="W28" s="73">
        <f t="shared" si="10"/>
        <v>0</v>
      </c>
      <c r="X28" s="154"/>
      <c r="Y28" s="154"/>
      <c r="AA28" s="74">
        <f t="shared" si="1"/>
        <v>0</v>
      </c>
    </row>
    <row r="29" spans="1:27" s="199" customFormat="1" x14ac:dyDescent="0.25">
      <c r="A29" s="195"/>
      <c r="B29" s="195">
        <v>322</v>
      </c>
      <c r="C29" s="196"/>
      <c r="D29" s="197">
        <f t="shared" ref="D29:V29" si="26">SUM(D30+D31+D32+D33+D34+D35)</f>
        <v>0</v>
      </c>
      <c r="E29" s="197">
        <f t="shared" si="26"/>
        <v>0</v>
      </c>
      <c r="F29" s="72">
        <f t="shared" si="2"/>
        <v>35750</v>
      </c>
      <c r="G29" s="197"/>
      <c r="H29" s="198">
        <f t="shared" si="26"/>
        <v>17875</v>
      </c>
      <c r="I29" s="198">
        <f t="shared" si="26"/>
        <v>0</v>
      </c>
      <c r="J29" s="73">
        <f t="shared" si="6"/>
        <v>17875</v>
      </c>
      <c r="K29" s="198">
        <f t="shared" si="26"/>
        <v>0</v>
      </c>
      <c r="L29" s="198">
        <f t="shared" si="26"/>
        <v>0</v>
      </c>
      <c r="M29" s="198">
        <f t="shared" si="26"/>
        <v>0</v>
      </c>
      <c r="N29" s="198"/>
      <c r="O29" s="198">
        <f t="shared" ref="O29" si="27">SUM(O30+O31+O32+O33+O34+O35)</f>
        <v>0</v>
      </c>
      <c r="P29" s="198">
        <f t="shared" si="26"/>
        <v>0</v>
      </c>
      <c r="Q29" s="198">
        <f t="shared" si="26"/>
        <v>0</v>
      </c>
      <c r="R29" s="198">
        <f t="shared" si="26"/>
        <v>0</v>
      </c>
      <c r="S29" s="198">
        <f t="shared" si="26"/>
        <v>0</v>
      </c>
      <c r="T29" s="73">
        <f t="shared" si="8"/>
        <v>0</v>
      </c>
      <c r="U29" s="73">
        <f t="shared" si="9"/>
        <v>17875</v>
      </c>
      <c r="V29" s="198">
        <f t="shared" si="26"/>
        <v>0</v>
      </c>
      <c r="W29" s="73">
        <f t="shared" si="10"/>
        <v>17875</v>
      </c>
      <c r="X29" s="197">
        <f t="shared" ref="X29:Y29" si="28">SUM(X30+X31+X32+X33+X34+X35)</f>
        <v>0</v>
      </c>
      <c r="Y29" s="197">
        <f t="shared" si="28"/>
        <v>0</v>
      </c>
      <c r="AA29" s="74">
        <f t="shared" si="1"/>
        <v>17875</v>
      </c>
    </row>
    <row r="30" spans="1:27" s="194" customFormat="1" x14ac:dyDescent="0.25">
      <c r="A30" s="189"/>
      <c r="B30" s="190" t="s">
        <v>364</v>
      </c>
      <c r="C30" s="191" t="s">
        <v>365</v>
      </c>
      <c r="D30" s="154"/>
      <c r="E30" s="154"/>
      <c r="F30" s="72">
        <f t="shared" si="2"/>
        <v>8660</v>
      </c>
      <c r="G30" s="72"/>
      <c r="H30" s="193">
        <v>4330</v>
      </c>
      <c r="I30" s="192"/>
      <c r="J30" s="73">
        <f t="shared" si="6"/>
        <v>4330</v>
      </c>
      <c r="K30" s="192"/>
      <c r="L30" s="192"/>
      <c r="M30" s="192"/>
      <c r="N30" s="192"/>
      <c r="O30" s="192"/>
      <c r="P30" s="192"/>
      <c r="Q30" s="192"/>
      <c r="R30" s="192"/>
      <c r="S30" s="192"/>
      <c r="T30" s="73">
        <f t="shared" si="8"/>
        <v>0</v>
      </c>
      <c r="U30" s="73">
        <f t="shared" si="9"/>
        <v>4330</v>
      </c>
      <c r="V30" s="192"/>
      <c r="W30" s="73">
        <f t="shared" si="10"/>
        <v>4330</v>
      </c>
      <c r="X30" s="154"/>
      <c r="Y30" s="154"/>
      <c r="AA30" s="74">
        <f t="shared" si="1"/>
        <v>4330</v>
      </c>
    </row>
    <row r="31" spans="1:27" s="194" customFormat="1" x14ac:dyDescent="0.25">
      <c r="A31" s="189"/>
      <c r="B31" s="190" t="s">
        <v>366</v>
      </c>
      <c r="C31" s="191" t="s">
        <v>367</v>
      </c>
      <c r="D31" s="154"/>
      <c r="E31" s="154"/>
      <c r="F31" s="72">
        <f t="shared" si="2"/>
        <v>0</v>
      </c>
      <c r="G31" s="72"/>
      <c r="H31" s="192"/>
      <c r="I31" s="192"/>
      <c r="J31" s="73">
        <f t="shared" si="6"/>
        <v>0</v>
      </c>
      <c r="K31" s="192"/>
      <c r="L31" s="192"/>
      <c r="M31" s="192"/>
      <c r="N31" s="192"/>
      <c r="O31" s="192"/>
      <c r="P31" s="192"/>
      <c r="Q31" s="192"/>
      <c r="R31" s="192"/>
      <c r="S31" s="192"/>
      <c r="T31" s="73">
        <f t="shared" si="8"/>
        <v>0</v>
      </c>
      <c r="U31" s="73">
        <f t="shared" si="9"/>
        <v>0</v>
      </c>
      <c r="V31" s="192"/>
      <c r="W31" s="73">
        <f t="shared" si="10"/>
        <v>0</v>
      </c>
      <c r="X31" s="154"/>
      <c r="Y31" s="154"/>
      <c r="AA31" s="74">
        <f t="shared" si="1"/>
        <v>0</v>
      </c>
    </row>
    <row r="32" spans="1:27" s="194" customFormat="1" x14ac:dyDescent="0.25">
      <c r="A32" s="189"/>
      <c r="B32" s="190" t="s">
        <v>368</v>
      </c>
      <c r="C32" s="191" t="s">
        <v>369</v>
      </c>
      <c r="D32" s="154"/>
      <c r="E32" s="154"/>
      <c r="F32" s="72">
        <f t="shared" si="2"/>
        <v>24690</v>
      </c>
      <c r="G32" s="72"/>
      <c r="H32" s="192">
        <v>12345</v>
      </c>
      <c r="I32" s="192"/>
      <c r="J32" s="73">
        <f t="shared" si="6"/>
        <v>12345</v>
      </c>
      <c r="K32" s="192"/>
      <c r="L32" s="192"/>
      <c r="M32" s="192"/>
      <c r="N32" s="192"/>
      <c r="O32" s="192"/>
      <c r="P32" s="192"/>
      <c r="Q32" s="192"/>
      <c r="R32" s="192"/>
      <c r="S32" s="192"/>
      <c r="T32" s="73">
        <f t="shared" si="8"/>
        <v>0</v>
      </c>
      <c r="U32" s="73">
        <f t="shared" si="9"/>
        <v>12345</v>
      </c>
      <c r="V32" s="192"/>
      <c r="W32" s="73">
        <f t="shared" si="10"/>
        <v>12345</v>
      </c>
      <c r="X32" s="154"/>
      <c r="Y32" s="154"/>
      <c r="AA32" s="74">
        <f t="shared" si="1"/>
        <v>12345</v>
      </c>
    </row>
    <row r="33" spans="1:27" s="194" customFormat="1" x14ac:dyDescent="0.25">
      <c r="A33" s="189"/>
      <c r="B33" s="190" t="s">
        <v>370</v>
      </c>
      <c r="C33" s="191" t="s">
        <v>371</v>
      </c>
      <c r="D33" s="154"/>
      <c r="E33" s="154"/>
      <c r="F33" s="72">
        <f t="shared" si="2"/>
        <v>1800</v>
      </c>
      <c r="G33" s="72"/>
      <c r="H33" s="193">
        <v>900</v>
      </c>
      <c r="I33" s="192"/>
      <c r="J33" s="73">
        <f t="shared" si="6"/>
        <v>900</v>
      </c>
      <c r="K33" s="192"/>
      <c r="L33" s="192"/>
      <c r="M33" s="192"/>
      <c r="N33" s="192"/>
      <c r="O33" s="192"/>
      <c r="P33" s="192"/>
      <c r="Q33" s="192"/>
      <c r="R33" s="192"/>
      <c r="S33" s="192"/>
      <c r="T33" s="73">
        <f t="shared" si="8"/>
        <v>0</v>
      </c>
      <c r="U33" s="73">
        <f t="shared" si="9"/>
        <v>900</v>
      </c>
      <c r="V33" s="192"/>
      <c r="W33" s="73">
        <f t="shared" si="10"/>
        <v>900</v>
      </c>
      <c r="X33" s="154"/>
      <c r="Y33" s="154"/>
      <c r="AA33" s="74">
        <f t="shared" si="1"/>
        <v>900</v>
      </c>
    </row>
    <row r="34" spans="1:27" s="194" customFormat="1" x14ac:dyDescent="0.25">
      <c r="A34" s="189"/>
      <c r="B34" s="190" t="s">
        <v>372</v>
      </c>
      <c r="C34" s="191" t="s">
        <v>373</v>
      </c>
      <c r="D34" s="154"/>
      <c r="E34" s="154"/>
      <c r="F34" s="72">
        <f t="shared" si="2"/>
        <v>0</v>
      </c>
      <c r="G34" s="72"/>
      <c r="H34" s="192"/>
      <c r="I34" s="192"/>
      <c r="J34" s="73">
        <f t="shared" si="6"/>
        <v>0</v>
      </c>
      <c r="K34" s="192"/>
      <c r="L34" s="192"/>
      <c r="M34" s="192"/>
      <c r="N34" s="192"/>
      <c r="O34" s="192"/>
      <c r="P34" s="192"/>
      <c r="Q34" s="192"/>
      <c r="R34" s="192"/>
      <c r="S34" s="192"/>
      <c r="T34" s="73">
        <f t="shared" si="8"/>
        <v>0</v>
      </c>
      <c r="U34" s="73">
        <f t="shared" si="9"/>
        <v>0</v>
      </c>
      <c r="V34" s="192"/>
      <c r="W34" s="73">
        <f t="shared" si="10"/>
        <v>0</v>
      </c>
      <c r="X34" s="154"/>
      <c r="Y34" s="154"/>
      <c r="AA34" s="74">
        <f t="shared" si="1"/>
        <v>0</v>
      </c>
    </row>
    <row r="35" spans="1:27" s="194" customFormat="1" x14ac:dyDescent="0.25">
      <c r="A35" s="189"/>
      <c r="B35" s="200" t="s">
        <v>374</v>
      </c>
      <c r="C35" s="191" t="s">
        <v>375</v>
      </c>
      <c r="D35" s="154"/>
      <c r="E35" s="154"/>
      <c r="F35" s="72">
        <f t="shared" si="2"/>
        <v>600</v>
      </c>
      <c r="G35" s="72"/>
      <c r="H35" s="192">
        <v>300</v>
      </c>
      <c r="I35" s="192"/>
      <c r="J35" s="73">
        <f t="shared" si="6"/>
        <v>300</v>
      </c>
      <c r="K35" s="192"/>
      <c r="L35" s="192"/>
      <c r="M35" s="192"/>
      <c r="N35" s="192"/>
      <c r="O35" s="192"/>
      <c r="P35" s="192"/>
      <c r="Q35" s="192"/>
      <c r="R35" s="192"/>
      <c r="S35" s="192"/>
      <c r="T35" s="73">
        <f t="shared" si="8"/>
        <v>0</v>
      </c>
      <c r="U35" s="73">
        <f t="shared" si="9"/>
        <v>300</v>
      </c>
      <c r="V35" s="192"/>
      <c r="W35" s="73">
        <f t="shared" si="10"/>
        <v>300</v>
      </c>
      <c r="X35" s="154"/>
      <c r="Y35" s="154"/>
      <c r="AA35" s="74">
        <f t="shared" si="1"/>
        <v>300</v>
      </c>
    </row>
    <row r="36" spans="1:27" s="199" customFormat="1" x14ac:dyDescent="0.25">
      <c r="A36" s="195"/>
      <c r="B36" s="195">
        <v>323</v>
      </c>
      <c r="C36" s="196"/>
      <c r="D36" s="197">
        <f t="shared" ref="D36:V36" si="29">SUM(D37+D38+D39+D40+D41+D42+D43+D44+D45)</f>
        <v>0</v>
      </c>
      <c r="E36" s="197">
        <f t="shared" si="29"/>
        <v>0</v>
      </c>
      <c r="F36" s="72">
        <f t="shared" si="2"/>
        <v>63515.8</v>
      </c>
      <c r="G36" s="197"/>
      <c r="H36" s="198">
        <f t="shared" si="29"/>
        <v>31757.9</v>
      </c>
      <c r="I36" s="198">
        <f t="shared" si="29"/>
        <v>0</v>
      </c>
      <c r="J36" s="73">
        <f t="shared" si="6"/>
        <v>31757.9</v>
      </c>
      <c r="K36" s="198">
        <f t="shared" si="29"/>
        <v>0</v>
      </c>
      <c r="L36" s="198">
        <f t="shared" si="29"/>
        <v>0</v>
      </c>
      <c r="M36" s="198">
        <f t="shared" si="29"/>
        <v>0</v>
      </c>
      <c r="N36" s="198"/>
      <c r="O36" s="198">
        <f t="shared" ref="O36" si="30">SUM(O37+O38+O39+O40+O41+O42+O43+O44+O45)</f>
        <v>0</v>
      </c>
      <c r="P36" s="198">
        <f t="shared" si="29"/>
        <v>0</v>
      </c>
      <c r="Q36" s="198">
        <f t="shared" si="29"/>
        <v>0</v>
      </c>
      <c r="R36" s="198">
        <f t="shared" si="29"/>
        <v>0</v>
      </c>
      <c r="S36" s="198">
        <f t="shared" si="29"/>
        <v>0</v>
      </c>
      <c r="T36" s="73">
        <f t="shared" si="8"/>
        <v>0</v>
      </c>
      <c r="U36" s="73">
        <f t="shared" si="9"/>
        <v>31757.9</v>
      </c>
      <c r="V36" s="198">
        <f t="shared" si="29"/>
        <v>0</v>
      </c>
      <c r="W36" s="73">
        <f t="shared" si="10"/>
        <v>31757.9</v>
      </c>
      <c r="X36" s="197">
        <f t="shared" ref="X36:Y36" si="31">SUM(X37+X38+X39+X40+X41+X42+X43+X44+X45)</f>
        <v>0</v>
      </c>
      <c r="Y36" s="197">
        <f t="shared" si="31"/>
        <v>0</v>
      </c>
      <c r="AA36" s="74">
        <f t="shared" si="1"/>
        <v>31757.9</v>
      </c>
    </row>
    <row r="37" spans="1:27" s="194" customFormat="1" x14ac:dyDescent="0.25">
      <c r="A37" s="189"/>
      <c r="B37" s="190" t="s">
        <v>376</v>
      </c>
      <c r="C37" s="191" t="s">
        <v>377</v>
      </c>
      <c r="D37" s="154"/>
      <c r="E37" s="154"/>
      <c r="F37" s="72">
        <f t="shared" si="2"/>
        <v>3500</v>
      </c>
      <c r="G37" s="72"/>
      <c r="H37" s="193">
        <v>1750</v>
      </c>
      <c r="I37" s="192"/>
      <c r="J37" s="73">
        <f t="shared" si="6"/>
        <v>1750</v>
      </c>
      <c r="K37" s="192"/>
      <c r="L37" s="192"/>
      <c r="M37" s="192"/>
      <c r="N37" s="192"/>
      <c r="O37" s="192"/>
      <c r="P37" s="192"/>
      <c r="Q37" s="192"/>
      <c r="R37" s="192"/>
      <c r="S37" s="192"/>
      <c r="T37" s="73">
        <f t="shared" si="8"/>
        <v>0</v>
      </c>
      <c r="U37" s="73">
        <f t="shared" si="9"/>
        <v>1750</v>
      </c>
      <c r="V37" s="192"/>
      <c r="W37" s="73">
        <f t="shared" si="10"/>
        <v>1750</v>
      </c>
      <c r="X37" s="154"/>
      <c r="Y37" s="154"/>
      <c r="AA37" s="74">
        <f t="shared" si="1"/>
        <v>1750</v>
      </c>
    </row>
    <row r="38" spans="1:27" s="194" customFormat="1" x14ac:dyDescent="0.25">
      <c r="A38" s="189"/>
      <c r="B38" s="190" t="s">
        <v>378</v>
      </c>
      <c r="C38" s="191" t="s">
        <v>379</v>
      </c>
      <c r="D38" s="154"/>
      <c r="E38" s="154"/>
      <c r="F38" s="72">
        <f t="shared" si="2"/>
        <v>10645.8</v>
      </c>
      <c r="G38" s="72"/>
      <c r="H38" s="219">
        <v>5322.9</v>
      </c>
      <c r="I38" s="192"/>
      <c r="J38" s="73">
        <f t="shared" si="6"/>
        <v>5322.9</v>
      </c>
      <c r="K38" s="192"/>
      <c r="L38" s="192"/>
      <c r="M38" s="192"/>
      <c r="N38" s="192"/>
      <c r="O38" s="192"/>
      <c r="P38" s="192"/>
      <c r="Q38" s="192"/>
      <c r="R38" s="192"/>
      <c r="S38" s="192"/>
      <c r="T38" s="73">
        <f t="shared" si="8"/>
        <v>0</v>
      </c>
      <c r="U38" s="73">
        <f t="shared" si="9"/>
        <v>5322.9</v>
      </c>
      <c r="V38" s="192"/>
      <c r="W38" s="73">
        <f t="shared" si="10"/>
        <v>5322.9</v>
      </c>
      <c r="X38" s="154"/>
      <c r="Y38" s="154"/>
      <c r="AA38" s="74">
        <f t="shared" si="1"/>
        <v>5322.9</v>
      </c>
    </row>
    <row r="39" spans="1:27" s="194" customFormat="1" x14ac:dyDescent="0.25">
      <c r="A39" s="189"/>
      <c r="B39" s="190" t="s">
        <v>380</v>
      </c>
      <c r="C39" s="191" t="s">
        <v>381</v>
      </c>
      <c r="D39" s="154"/>
      <c r="E39" s="154"/>
      <c r="F39" s="72">
        <f t="shared" si="2"/>
        <v>0</v>
      </c>
      <c r="G39" s="72"/>
      <c r="H39" s="192"/>
      <c r="I39" s="192"/>
      <c r="J39" s="73">
        <f t="shared" si="6"/>
        <v>0</v>
      </c>
      <c r="K39" s="192"/>
      <c r="L39" s="192"/>
      <c r="M39" s="192"/>
      <c r="N39" s="192"/>
      <c r="O39" s="192"/>
      <c r="P39" s="192"/>
      <c r="Q39" s="192"/>
      <c r="R39" s="192"/>
      <c r="S39" s="192"/>
      <c r="T39" s="73">
        <f t="shared" si="8"/>
        <v>0</v>
      </c>
      <c r="U39" s="73">
        <f t="shared" si="9"/>
        <v>0</v>
      </c>
      <c r="V39" s="192"/>
      <c r="W39" s="73">
        <f t="shared" si="10"/>
        <v>0</v>
      </c>
      <c r="X39" s="154"/>
      <c r="Y39" s="154"/>
      <c r="AA39" s="74">
        <f t="shared" si="1"/>
        <v>0</v>
      </c>
    </row>
    <row r="40" spans="1:27" s="194" customFormat="1" x14ac:dyDescent="0.25">
      <c r="A40" s="189"/>
      <c r="B40" s="190" t="s">
        <v>382</v>
      </c>
      <c r="C40" s="191" t="s">
        <v>383</v>
      </c>
      <c r="D40" s="154"/>
      <c r="E40" s="154"/>
      <c r="F40" s="72">
        <f t="shared" si="2"/>
        <v>8650</v>
      </c>
      <c r="G40" s="72"/>
      <c r="H40" s="193">
        <v>4325</v>
      </c>
      <c r="I40" s="192"/>
      <c r="J40" s="73">
        <f t="shared" si="6"/>
        <v>4325</v>
      </c>
      <c r="K40" s="192"/>
      <c r="L40" s="192"/>
      <c r="M40" s="192"/>
      <c r="N40" s="192"/>
      <c r="O40" s="192"/>
      <c r="P40" s="192"/>
      <c r="Q40" s="192"/>
      <c r="R40" s="192"/>
      <c r="S40" s="192"/>
      <c r="T40" s="73">
        <f t="shared" si="8"/>
        <v>0</v>
      </c>
      <c r="U40" s="73">
        <f t="shared" si="9"/>
        <v>4325</v>
      </c>
      <c r="V40" s="192"/>
      <c r="W40" s="73">
        <f t="shared" si="10"/>
        <v>4325</v>
      </c>
      <c r="X40" s="154"/>
      <c r="Y40" s="154"/>
      <c r="AA40" s="74">
        <f t="shared" si="1"/>
        <v>4325</v>
      </c>
    </row>
    <row r="41" spans="1:27" s="194" customFormat="1" x14ac:dyDescent="0.25">
      <c r="A41" s="189"/>
      <c r="B41" s="190" t="s">
        <v>384</v>
      </c>
      <c r="C41" s="191" t="s">
        <v>385</v>
      </c>
      <c r="D41" s="154"/>
      <c r="E41" s="154"/>
      <c r="F41" s="72">
        <f t="shared" si="2"/>
        <v>27790</v>
      </c>
      <c r="G41" s="72"/>
      <c r="H41" s="193">
        <v>13895</v>
      </c>
      <c r="I41" s="192"/>
      <c r="J41" s="73">
        <f t="shared" si="6"/>
        <v>13895</v>
      </c>
      <c r="K41" s="192"/>
      <c r="L41" s="192"/>
      <c r="M41" s="192"/>
      <c r="N41" s="192"/>
      <c r="O41" s="192"/>
      <c r="P41" s="192"/>
      <c r="Q41" s="192"/>
      <c r="R41" s="192"/>
      <c r="S41" s="192"/>
      <c r="T41" s="73">
        <f t="shared" ref="T41:T66" si="32">SUM(K41:S41)</f>
        <v>0</v>
      </c>
      <c r="U41" s="73">
        <f t="shared" si="9"/>
        <v>13895</v>
      </c>
      <c r="V41" s="192"/>
      <c r="W41" s="73">
        <f t="shared" si="10"/>
        <v>13895</v>
      </c>
      <c r="X41" s="154"/>
      <c r="Y41" s="154"/>
      <c r="AA41" s="74">
        <f t="shared" si="1"/>
        <v>13895</v>
      </c>
    </row>
    <row r="42" spans="1:27" s="194" customFormat="1" x14ac:dyDescent="0.25">
      <c r="A42" s="189"/>
      <c r="B42" s="190" t="s">
        <v>386</v>
      </c>
      <c r="C42" s="191" t="s">
        <v>387</v>
      </c>
      <c r="D42" s="154"/>
      <c r="E42" s="154"/>
      <c r="F42" s="72">
        <f t="shared" si="2"/>
        <v>4000</v>
      </c>
      <c r="G42" s="72"/>
      <c r="H42" s="192">
        <v>2000</v>
      </c>
      <c r="I42" s="192"/>
      <c r="J42" s="73">
        <f t="shared" si="6"/>
        <v>2000</v>
      </c>
      <c r="K42" s="192"/>
      <c r="L42" s="192"/>
      <c r="M42" s="192"/>
      <c r="N42" s="192"/>
      <c r="O42" s="192"/>
      <c r="P42" s="192"/>
      <c r="Q42" s="192"/>
      <c r="R42" s="192"/>
      <c r="S42" s="192"/>
      <c r="T42" s="73">
        <f t="shared" si="32"/>
        <v>0</v>
      </c>
      <c r="U42" s="73">
        <f t="shared" si="9"/>
        <v>2000</v>
      </c>
      <c r="V42" s="192"/>
      <c r="W42" s="73">
        <f t="shared" si="10"/>
        <v>2000</v>
      </c>
      <c r="X42" s="154"/>
      <c r="Y42" s="154"/>
      <c r="AA42" s="74">
        <f t="shared" si="1"/>
        <v>2000</v>
      </c>
    </row>
    <row r="43" spans="1:27" s="194" customFormat="1" x14ac:dyDescent="0.25">
      <c r="A43" s="189"/>
      <c r="B43" s="190" t="s">
        <v>388</v>
      </c>
      <c r="C43" s="191" t="s">
        <v>389</v>
      </c>
      <c r="D43" s="154"/>
      <c r="E43" s="154"/>
      <c r="F43" s="72">
        <f t="shared" si="2"/>
        <v>3670</v>
      </c>
      <c r="G43" s="72"/>
      <c r="H43" s="193">
        <v>1835</v>
      </c>
      <c r="I43" s="192"/>
      <c r="J43" s="73">
        <f t="shared" si="6"/>
        <v>1835</v>
      </c>
      <c r="K43" s="192"/>
      <c r="L43" s="192"/>
      <c r="M43" s="192"/>
      <c r="N43" s="192"/>
      <c r="O43" s="192"/>
      <c r="P43" s="192"/>
      <c r="Q43" s="192"/>
      <c r="R43" s="192"/>
      <c r="S43" s="192"/>
      <c r="T43" s="73">
        <f t="shared" si="32"/>
        <v>0</v>
      </c>
      <c r="U43" s="73">
        <f t="shared" si="9"/>
        <v>1835</v>
      </c>
      <c r="V43" s="192"/>
      <c r="W43" s="73">
        <f t="shared" si="10"/>
        <v>1835</v>
      </c>
      <c r="X43" s="154"/>
      <c r="Y43" s="154"/>
      <c r="AA43" s="74">
        <f t="shared" si="1"/>
        <v>1835</v>
      </c>
    </row>
    <row r="44" spans="1:27" s="194" customFormat="1" x14ac:dyDescent="0.25">
      <c r="A44" s="189"/>
      <c r="B44" s="190" t="s">
        <v>390</v>
      </c>
      <c r="C44" s="191" t="s">
        <v>391</v>
      </c>
      <c r="D44" s="154"/>
      <c r="E44" s="154"/>
      <c r="F44" s="72">
        <f t="shared" si="2"/>
        <v>3700</v>
      </c>
      <c r="G44" s="72"/>
      <c r="H44" s="193">
        <v>1850</v>
      </c>
      <c r="I44" s="192"/>
      <c r="J44" s="73">
        <f t="shared" si="6"/>
        <v>1850</v>
      </c>
      <c r="K44" s="192"/>
      <c r="L44" s="192"/>
      <c r="M44" s="192"/>
      <c r="N44" s="192"/>
      <c r="O44" s="192"/>
      <c r="P44" s="192"/>
      <c r="Q44" s="192"/>
      <c r="R44" s="192"/>
      <c r="S44" s="192"/>
      <c r="T44" s="73">
        <f t="shared" si="32"/>
        <v>0</v>
      </c>
      <c r="U44" s="73">
        <f t="shared" si="9"/>
        <v>1850</v>
      </c>
      <c r="V44" s="192"/>
      <c r="W44" s="73">
        <f t="shared" si="10"/>
        <v>1850</v>
      </c>
      <c r="X44" s="154"/>
      <c r="Y44" s="154"/>
      <c r="AA44" s="74">
        <f t="shared" si="1"/>
        <v>1850</v>
      </c>
    </row>
    <row r="45" spans="1:27" s="194" customFormat="1" x14ac:dyDescent="0.25">
      <c r="A45" s="189"/>
      <c r="B45" s="190" t="s">
        <v>392</v>
      </c>
      <c r="C45" s="191" t="s">
        <v>393</v>
      </c>
      <c r="D45" s="154"/>
      <c r="E45" s="154"/>
      <c r="F45" s="72">
        <f t="shared" si="2"/>
        <v>1560</v>
      </c>
      <c r="G45" s="72"/>
      <c r="H45" s="192">
        <v>780</v>
      </c>
      <c r="I45" s="192"/>
      <c r="J45" s="73">
        <f t="shared" si="6"/>
        <v>780</v>
      </c>
      <c r="K45" s="192"/>
      <c r="L45" s="192"/>
      <c r="M45" s="192"/>
      <c r="N45" s="192"/>
      <c r="O45" s="192"/>
      <c r="P45" s="192"/>
      <c r="Q45" s="192"/>
      <c r="R45" s="192"/>
      <c r="S45" s="192"/>
      <c r="T45" s="73">
        <f t="shared" si="32"/>
        <v>0</v>
      </c>
      <c r="U45" s="73">
        <f t="shared" si="9"/>
        <v>780</v>
      </c>
      <c r="V45" s="192"/>
      <c r="W45" s="73">
        <f t="shared" si="10"/>
        <v>780</v>
      </c>
      <c r="X45" s="154"/>
      <c r="Y45" s="154"/>
      <c r="AA45" s="74">
        <f t="shared" si="1"/>
        <v>780</v>
      </c>
    </row>
    <row r="46" spans="1:27" s="199" customFormat="1" hidden="1" x14ac:dyDescent="0.25">
      <c r="A46" s="195"/>
      <c r="B46" s="195">
        <v>324</v>
      </c>
      <c r="C46" s="196"/>
      <c r="D46" s="197">
        <f>SUM(D47)</f>
        <v>0</v>
      </c>
      <c r="E46" s="197">
        <f t="shared" ref="E46:V46" si="33">SUM(E47)</f>
        <v>0</v>
      </c>
      <c r="F46" s="72">
        <f t="shared" si="2"/>
        <v>0</v>
      </c>
      <c r="G46" s="197"/>
      <c r="H46" s="198">
        <f t="shared" si="33"/>
        <v>0</v>
      </c>
      <c r="I46" s="198">
        <f t="shared" si="33"/>
        <v>0</v>
      </c>
      <c r="J46" s="73">
        <f t="shared" si="6"/>
        <v>0</v>
      </c>
      <c r="K46" s="198">
        <f t="shared" si="33"/>
        <v>0</v>
      </c>
      <c r="L46" s="198">
        <f t="shared" si="33"/>
        <v>0</v>
      </c>
      <c r="M46" s="198">
        <f t="shared" si="33"/>
        <v>0</v>
      </c>
      <c r="N46" s="198"/>
      <c r="O46" s="198">
        <f t="shared" si="33"/>
        <v>0</v>
      </c>
      <c r="P46" s="198">
        <f t="shared" si="33"/>
        <v>0</v>
      </c>
      <c r="Q46" s="198">
        <f t="shared" si="33"/>
        <v>0</v>
      </c>
      <c r="R46" s="198">
        <f t="shared" si="33"/>
        <v>0</v>
      </c>
      <c r="S46" s="198">
        <f t="shared" si="33"/>
        <v>0</v>
      </c>
      <c r="T46" s="73">
        <f t="shared" si="32"/>
        <v>0</v>
      </c>
      <c r="U46" s="73">
        <f t="shared" si="9"/>
        <v>0</v>
      </c>
      <c r="V46" s="198">
        <f t="shared" si="33"/>
        <v>0</v>
      </c>
      <c r="W46" s="73">
        <f t="shared" si="10"/>
        <v>0</v>
      </c>
      <c r="X46" s="197">
        <f t="shared" ref="X46:Y46" si="34">SUM(X47)</f>
        <v>0</v>
      </c>
      <c r="Y46" s="197">
        <f t="shared" si="34"/>
        <v>0</v>
      </c>
      <c r="AA46" s="74">
        <f t="shared" si="1"/>
        <v>0</v>
      </c>
    </row>
    <row r="47" spans="1:27" s="194" customFormat="1" hidden="1" x14ac:dyDescent="0.25">
      <c r="A47" s="189"/>
      <c r="B47" s="201" t="s">
        <v>394</v>
      </c>
      <c r="C47" s="191" t="s">
        <v>395</v>
      </c>
      <c r="D47" s="154"/>
      <c r="E47" s="154"/>
      <c r="F47" s="72">
        <f t="shared" si="2"/>
        <v>0</v>
      </c>
      <c r="G47" s="72"/>
      <c r="H47" s="192"/>
      <c r="I47" s="192"/>
      <c r="J47" s="73">
        <f t="shared" si="6"/>
        <v>0</v>
      </c>
      <c r="K47" s="192"/>
      <c r="L47" s="192"/>
      <c r="M47" s="192"/>
      <c r="N47" s="192"/>
      <c r="O47" s="192"/>
      <c r="P47" s="192"/>
      <c r="Q47" s="192"/>
      <c r="R47" s="192"/>
      <c r="S47" s="192"/>
      <c r="T47" s="73">
        <f t="shared" si="32"/>
        <v>0</v>
      </c>
      <c r="U47" s="73">
        <f t="shared" si="9"/>
        <v>0</v>
      </c>
      <c r="V47" s="192"/>
      <c r="W47" s="73">
        <f t="shared" si="10"/>
        <v>0</v>
      </c>
      <c r="X47" s="154"/>
      <c r="Y47" s="154"/>
      <c r="AA47" s="74">
        <f t="shared" si="1"/>
        <v>0</v>
      </c>
    </row>
    <row r="48" spans="1:27" s="199" customFormat="1" x14ac:dyDescent="0.25">
      <c r="A48" s="195"/>
      <c r="B48" s="202" t="s">
        <v>396</v>
      </c>
      <c r="C48" s="196"/>
      <c r="D48" s="197">
        <f t="shared" ref="D48:V48" si="35">SUM(D49+D50+D51+D52+D53+D54+D55)</f>
        <v>0</v>
      </c>
      <c r="E48" s="197">
        <f t="shared" si="35"/>
        <v>0</v>
      </c>
      <c r="F48" s="72">
        <f t="shared" si="2"/>
        <v>5040</v>
      </c>
      <c r="G48" s="197"/>
      <c r="H48" s="198">
        <f t="shared" si="35"/>
        <v>2520</v>
      </c>
      <c r="I48" s="198">
        <f t="shared" si="35"/>
        <v>0</v>
      </c>
      <c r="J48" s="73">
        <f t="shared" si="6"/>
        <v>2520</v>
      </c>
      <c r="K48" s="198">
        <f t="shared" si="35"/>
        <v>0</v>
      </c>
      <c r="L48" s="198">
        <f t="shared" si="35"/>
        <v>0</v>
      </c>
      <c r="M48" s="198">
        <f t="shared" si="35"/>
        <v>0</v>
      </c>
      <c r="N48" s="198"/>
      <c r="O48" s="198">
        <f t="shared" ref="O48" si="36">SUM(O49+O50+O51+O52+O53+O54+O55)</f>
        <v>0</v>
      </c>
      <c r="P48" s="198">
        <f t="shared" si="35"/>
        <v>0</v>
      </c>
      <c r="Q48" s="198">
        <f t="shared" si="35"/>
        <v>0</v>
      </c>
      <c r="R48" s="198">
        <f t="shared" si="35"/>
        <v>0</v>
      </c>
      <c r="S48" s="198">
        <f t="shared" si="35"/>
        <v>0</v>
      </c>
      <c r="T48" s="73">
        <f t="shared" si="32"/>
        <v>0</v>
      </c>
      <c r="U48" s="73">
        <f t="shared" si="9"/>
        <v>2520</v>
      </c>
      <c r="V48" s="198">
        <f t="shared" si="35"/>
        <v>2000</v>
      </c>
      <c r="W48" s="73">
        <f t="shared" si="10"/>
        <v>4520</v>
      </c>
      <c r="X48" s="197">
        <f t="shared" ref="X48:Y48" si="37">SUM(X49+X50+X51+X52+X53+X54+X55)</f>
        <v>0</v>
      </c>
      <c r="Y48" s="197">
        <f t="shared" si="37"/>
        <v>0</v>
      </c>
      <c r="AA48" s="74">
        <f t="shared" si="1"/>
        <v>2520</v>
      </c>
    </row>
    <row r="49" spans="1:31" s="194" customFormat="1" ht="12.75" customHeight="1" x14ac:dyDescent="0.25">
      <c r="A49" s="189"/>
      <c r="B49" s="190" t="s">
        <v>397</v>
      </c>
      <c r="C49" s="191" t="s">
        <v>398</v>
      </c>
      <c r="D49" s="154"/>
      <c r="E49" s="154"/>
      <c r="F49" s="72">
        <f t="shared" si="2"/>
        <v>0</v>
      </c>
      <c r="G49" s="72"/>
      <c r="H49" s="192"/>
      <c r="I49" s="192"/>
      <c r="J49" s="73">
        <f t="shared" si="6"/>
        <v>0</v>
      </c>
      <c r="K49" s="192"/>
      <c r="L49" s="192"/>
      <c r="M49" s="192"/>
      <c r="N49" s="192"/>
      <c r="O49" s="192"/>
      <c r="P49" s="192"/>
      <c r="Q49" s="192"/>
      <c r="R49" s="192"/>
      <c r="S49" s="192"/>
      <c r="T49" s="73">
        <f t="shared" si="32"/>
        <v>0</v>
      </c>
      <c r="U49" s="73">
        <f t="shared" si="9"/>
        <v>0</v>
      </c>
      <c r="V49" s="192"/>
      <c r="W49" s="73">
        <f t="shared" si="10"/>
        <v>0</v>
      </c>
      <c r="X49" s="154"/>
      <c r="Y49" s="154"/>
      <c r="AA49" s="74">
        <f t="shared" si="1"/>
        <v>0</v>
      </c>
    </row>
    <row r="50" spans="1:31" s="194" customFormat="1" x14ac:dyDescent="0.25">
      <c r="A50" s="189"/>
      <c r="B50" s="190" t="s">
        <v>399</v>
      </c>
      <c r="C50" s="191" t="s">
        <v>400</v>
      </c>
      <c r="D50" s="154"/>
      <c r="E50" s="154"/>
      <c r="F50" s="72">
        <f t="shared" si="2"/>
        <v>4400</v>
      </c>
      <c r="G50" s="72"/>
      <c r="H50" s="192">
        <v>2200</v>
      </c>
      <c r="I50" s="192"/>
      <c r="J50" s="73">
        <f t="shared" si="6"/>
        <v>2200</v>
      </c>
      <c r="K50" s="192"/>
      <c r="L50" s="192"/>
      <c r="M50" s="192"/>
      <c r="N50" s="192"/>
      <c r="O50" s="192"/>
      <c r="P50" s="192"/>
      <c r="Q50" s="192"/>
      <c r="R50" s="192"/>
      <c r="S50" s="192"/>
      <c r="T50" s="73">
        <f t="shared" si="32"/>
        <v>0</v>
      </c>
      <c r="U50" s="73">
        <f t="shared" si="9"/>
        <v>2200</v>
      </c>
      <c r="V50" s="192"/>
      <c r="W50" s="73">
        <f t="shared" si="10"/>
        <v>2200</v>
      </c>
      <c r="X50" s="154"/>
      <c r="Y50" s="154"/>
      <c r="AA50" s="74">
        <f t="shared" si="1"/>
        <v>2200</v>
      </c>
    </row>
    <row r="51" spans="1:31" s="194" customFormat="1" x14ac:dyDescent="0.25">
      <c r="A51" s="189"/>
      <c r="B51" s="190" t="s">
        <v>401</v>
      </c>
      <c r="C51" s="191" t="s">
        <v>402</v>
      </c>
      <c r="D51" s="154"/>
      <c r="E51" s="154"/>
      <c r="F51" s="72">
        <f t="shared" si="2"/>
        <v>0</v>
      </c>
      <c r="G51" s="72"/>
      <c r="H51" s="192"/>
      <c r="I51" s="192"/>
      <c r="J51" s="73">
        <f t="shared" si="6"/>
        <v>0</v>
      </c>
      <c r="K51" s="192"/>
      <c r="L51" s="192"/>
      <c r="M51" s="192"/>
      <c r="N51" s="192"/>
      <c r="O51" s="192"/>
      <c r="P51" s="192"/>
      <c r="Q51" s="192"/>
      <c r="R51" s="192"/>
      <c r="S51" s="192"/>
      <c r="T51" s="73">
        <f t="shared" si="32"/>
        <v>0</v>
      </c>
      <c r="U51" s="73">
        <f t="shared" si="9"/>
        <v>0</v>
      </c>
      <c r="V51" s="192"/>
      <c r="W51" s="73">
        <f t="shared" si="10"/>
        <v>0</v>
      </c>
      <c r="X51" s="154"/>
      <c r="Y51" s="154"/>
      <c r="AA51" s="74">
        <f t="shared" si="1"/>
        <v>0</v>
      </c>
      <c r="AE51" s="154"/>
    </row>
    <row r="52" spans="1:31" s="194" customFormat="1" x14ac:dyDescent="0.25">
      <c r="A52" s="189"/>
      <c r="B52" s="190" t="s">
        <v>403</v>
      </c>
      <c r="C52" s="191" t="s">
        <v>404</v>
      </c>
      <c r="D52" s="154"/>
      <c r="E52" s="154"/>
      <c r="F52" s="72">
        <f t="shared" si="2"/>
        <v>220</v>
      </c>
      <c r="G52" s="72"/>
      <c r="H52" s="193">
        <v>110</v>
      </c>
      <c r="I52" s="192"/>
      <c r="J52" s="73">
        <f t="shared" si="6"/>
        <v>110</v>
      </c>
      <c r="K52" s="192"/>
      <c r="L52" s="192"/>
      <c r="M52" s="192"/>
      <c r="N52" s="192"/>
      <c r="O52" s="192"/>
      <c r="P52" s="192"/>
      <c r="Q52" s="192"/>
      <c r="R52" s="192"/>
      <c r="S52" s="192"/>
      <c r="T52" s="73">
        <f t="shared" si="32"/>
        <v>0</v>
      </c>
      <c r="U52" s="73">
        <f t="shared" si="9"/>
        <v>110</v>
      </c>
      <c r="V52" s="192"/>
      <c r="W52" s="73">
        <f t="shared" si="10"/>
        <v>110</v>
      </c>
      <c r="X52" s="154"/>
      <c r="Y52" s="154"/>
      <c r="AA52" s="74">
        <f t="shared" si="1"/>
        <v>110</v>
      </c>
    </row>
    <row r="53" spans="1:31" s="194" customFormat="1" x14ac:dyDescent="0.25">
      <c r="A53" s="189"/>
      <c r="B53" s="189">
        <v>3295</v>
      </c>
      <c r="C53" s="191" t="s">
        <v>405</v>
      </c>
      <c r="D53" s="154"/>
      <c r="E53" s="154"/>
      <c r="F53" s="72">
        <f t="shared" si="2"/>
        <v>0</v>
      </c>
      <c r="G53" s="72"/>
      <c r="H53" s="192">
        <v>0</v>
      </c>
      <c r="I53" s="192"/>
      <c r="J53" s="73">
        <f t="shared" si="6"/>
        <v>0</v>
      </c>
      <c r="K53" s="192"/>
      <c r="L53" s="192"/>
      <c r="M53" s="192">
        <v>0</v>
      </c>
      <c r="N53" s="192"/>
      <c r="O53" s="192"/>
      <c r="P53" s="192"/>
      <c r="Q53" s="192"/>
      <c r="R53" s="192"/>
      <c r="S53" s="192"/>
      <c r="T53" s="73">
        <f t="shared" si="32"/>
        <v>0</v>
      </c>
      <c r="U53" s="73">
        <f t="shared" si="9"/>
        <v>0</v>
      </c>
      <c r="V53" s="193">
        <v>2000</v>
      </c>
      <c r="W53" s="73">
        <f t="shared" si="10"/>
        <v>2000</v>
      </c>
      <c r="X53" s="154"/>
      <c r="Y53" s="154"/>
      <c r="AA53" s="74">
        <f t="shared" si="1"/>
        <v>0</v>
      </c>
    </row>
    <row r="54" spans="1:31" s="194" customFormat="1" x14ac:dyDescent="0.25">
      <c r="A54" s="189"/>
      <c r="B54" s="189">
        <v>3296</v>
      </c>
      <c r="C54" s="203" t="s">
        <v>406</v>
      </c>
      <c r="D54" s="154"/>
      <c r="E54" s="154"/>
      <c r="F54" s="72">
        <f t="shared" si="2"/>
        <v>0</v>
      </c>
      <c r="G54" s="72"/>
      <c r="H54" s="192"/>
      <c r="I54" s="192"/>
      <c r="J54" s="73">
        <f t="shared" si="6"/>
        <v>0</v>
      </c>
      <c r="K54" s="192"/>
      <c r="L54" s="192"/>
      <c r="M54" s="192">
        <v>0</v>
      </c>
      <c r="N54" s="192"/>
      <c r="O54" s="192"/>
      <c r="P54" s="192"/>
      <c r="Q54" s="192"/>
      <c r="R54" s="192"/>
      <c r="S54" s="192"/>
      <c r="T54" s="73">
        <f t="shared" si="32"/>
        <v>0</v>
      </c>
      <c r="U54" s="73">
        <f t="shared" si="9"/>
        <v>0</v>
      </c>
      <c r="V54" s="192"/>
      <c r="W54" s="73">
        <f t="shared" si="10"/>
        <v>0</v>
      </c>
      <c r="X54" s="154"/>
      <c r="Y54" s="154"/>
      <c r="AA54" s="74">
        <f t="shared" si="1"/>
        <v>0</v>
      </c>
    </row>
    <row r="55" spans="1:31" s="194" customFormat="1" x14ac:dyDescent="0.25">
      <c r="A55" s="189"/>
      <c r="B55" s="190" t="s">
        <v>407</v>
      </c>
      <c r="C55" s="191" t="s">
        <v>408</v>
      </c>
      <c r="D55" s="154"/>
      <c r="E55" s="154"/>
      <c r="F55" s="72">
        <f t="shared" si="2"/>
        <v>420</v>
      </c>
      <c r="G55" s="72"/>
      <c r="H55" s="193">
        <v>210</v>
      </c>
      <c r="I55" s="192"/>
      <c r="J55" s="73">
        <f t="shared" si="6"/>
        <v>210</v>
      </c>
      <c r="K55" s="192"/>
      <c r="L55" s="192"/>
      <c r="M55" s="192"/>
      <c r="N55" s="192"/>
      <c r="O55" s="192"/>
      <c r="P55" s="192"/>
      <c r="Q55" s="192"/>
      <c r="R55" s="192"/>
      <c r="S55" s="192"/>
      <c r="T55" s="73">
        <f t="shared" si="32"/>
        <v>0</v>
      </c>
      <c r="U55" s="73">
        <f t="shared" si="9"/>
        <v>210</v>
      </c>
      <c r="V55" s="192"/>
      <c r="W55" s="73">
        <f t="shared" si="10"/>
        <v>210</v>
      </c>
      <c r="X55" s="154"/>
      <c r="Y55" s="154"/>
      <c r="AA55" s="74">
        <f t="shared" si="1"/>
        <v>210</v>
      </c>
    </row>
    <row r="56" spans="1:31" s="199" customFormat="1" x14ac:dyDescent="0.25">
      <c r="A56" s="184"/>
      <c r="B56" s="195">
        <v>34</v>
      </c>
      <c r="C56" s="196" t="s">
        <v>409</v>
      </c>
      <c r="D56" s="197">
        <f t="shared" ref="D56:V56" si="38">SUM(D57+D62)</f>
        <v>0</v>
      </c>
      <c r="E56" s="197">
        <f t="shared" si="38"/>
        <v>0</v>
      </c>
      <c r="F56" s="72">
        <f t="shared" si="2"/>
        <v>1100</v>
      </c>
      <c r="G56" s="197"/>
      <c r="H56" s="198">
        <f t="shared" si="38"/>
        <v>550</v>
      </c>
      <c r="I56" s="198">
        <f t="shared" si="38"/>
        <v>0</v>
      </c>
      <c r="J56" s="73">
        <f t="shared" si="6"/>
        <v>550</v>
      </c>
      <c r="K56" s="198">
        <f t="shared" si="38"/>
        <v>0</v>
      </c>
      <c r="L56" s="198">
        <f t="shared" si="38"/>
        <v>0</v>
      </c>
      <c r="M56" s="198">
        <f t="shared" si="38"/>
        <v>0</v>
      </c>
      <c r="N56" s="198"/>
      <c r="O56" s="198">
        <f t="shared" ref="O56" si="39">SUM(O57+O62)</f>
        <v>0</v>
      </c>
      <c r="P56" s="198">
        <f t="shared" si="38"/>
        <v>0</v>
      </c>
      <c r="Q56" s="198">
        <f t="shared" si="38"/>
        <v>0</v>
      </c>
      <c r="R56" s="198">
        <f t="shared" si="38"/>
        <v>0</v>
      </c>
      <c r="S56" s="198">
        <f t="shared" si="38"/>
        <v>0</v>
      </c>
      <c r="T56" s="73">
        <f t="shared" si="32"/>
        <v>0</v>
      </c>
      <c r="U56" s="73">
        <f t="shared" si="9"/>
        <v>550</v>
      </c>
      <c r="V56" s="198">
        <f t="shared" si="38"/>
        <v>0</v>
      </c>
      <c r="W56" s="73">
        <f t="shared" si="10"/>
        <v>550</v>
      </c>
      <c r="X56" s="197">
        <v>485</v>
      </c>
      <c r="Y56" s="197">
        <v>504</v>
      </c>
      <c r="AA56" s="74">
        <f t="shared" si="1"/>
        <v>550</v>
      </c>
    </row>
    <row r="57" spans="1:31" s="199" customFormat="1" hidden="1" x14ac:dyDescent="0.25">
      <c r="A57" s="195"/>
      <c r="B57" s="195">
        <v>342</v>
      </c>
      <c r="C57" s="196" t="s">
        <v>410</v>
      </c>
      <c r="D57" s="197">
        <f t="shared" ref="D57:V57" si="40">SUM(D58+D59+D60+D61)</f>
        <v>0</v>
      </c>
      <c r="E57" s="197">
        <f t="shared" si="40"/>
        <v>0</v>
      </c>
      <c r="F57" s="72">
        <f t="shared" si="2"/>
        <v>0</v>
      </c>
      <c r="G57" s="197"/>
      <c r="H57" s="198">
        <f t="shared" si="40"/>
        <v>0</v>
      </c>
      <c r="I57" s="198">
        <f t="shared" si="40"/>
        <v>0</v>
      </c>
      <c r="J57" s="73">
        <f t="shared" si="6"/>
        <v>0</v>
      </c>
      <c r="K57" s="198">
        <f t="shared" si="40"/>
        <v>0</v>
      </c>
      <c r="L57" s="198">
        <f t="shared" si="40"/>
        <v>0</v>
      </c>
      <c r="M57" s="198">
        <f t="shared" si="40"/>
        <v>0</v>
      </c>
      <c r="N57" s="198"/>
      <c r="O57" s="198">
        <f t="shared" ref="O57" si="41">SUM(O58+O59+O60+O61)</f>
        <v>0</v>
      </c>
      <c r="P57" s="198">
        <f t="shared" si="40"/>
        <v>0</v>
      </c>
      <c r="Q57" s="198">
        <f t="shared" si="40"/>
        <v>0</v>
      </c>
      <c r="R57" s="198">
        <f t="shared" si="40"/>
        <v>0</v>
      </c>
      <c r="S57" s="198">
        <f t="shared" si="40"/>
        <v>0</v>
      </c>
      <c r="T57" s="73">
        <f t="shared" si="32"/>
        <v>0</v>
      </c>
      <c r="U57" s="73">
        <f t="shared" si="9"/>
        <v>0</v>
      </c>
      <c r="V57" s="198">
        <f t="shared" si="40"/>
        <v>0</v>
      </c>
      <c r="W57" s="73">
        <f t="shared" si="10"/>
        <v>0</v>
      </c>
      <c r="X57" s="197">
        <f t="shared" ref="X57:Y57" si="42">SUM(X58+X59+X60+X61)</f>
        <v>0</v>
      </c>
      <c r="Y57" s="197">
        <f t="shared" si="42"/>
        <v>0</v>
      </c>
      <c r="AA57" s="74">
        <f t="shared" si="1"/>
        <v>0</v>
      </c>
    </row>
    <row r="58" spans="1:31" s="194" customFormat="1" ht="27.75" hidden="1" customHeight="1" x14ac:dyDescent="0.25">
      <c r="A58" s="189"/>
      <c r="B58" s="190" t="s">
        <v>411</v>
      </c>
      <c r="C58" s="191" t="s">
        <v>412</v>
      </c>
      <c r="D58" s="154"/>
      <c r="E58" s="154"/>
      <c r="F58" s="72">
        <f t="shared" si="2"/>
        <v>0</v>
      </c>
      <c r="G58" s="72"/>
      <c r="H58" s="192"/>
      <c r="I58" s="192"/>
      <c r="J58" s="73">
        <f t="shared" si="6"/>
        <v>0</v>
      </c>
      <c r="K58" s="192"/>
      <c r="L58" s="192"/>
      <c r="M58" s="192"/>
      <c r="N58" s="192"/>
      <c r="O58" s="192"/>
      <c r="P58" s="192"/>
      <c r="Q58" s="192"/>
      <c r="R58" s="192"/>
      <c r="S58" s="192"/>
      <c r="T58" s="73">
        <f t="shared" si="32"/>
        <v>0</v>
      </c>
      <c r="U58" s="73">
        <f t="shared" si="9"/>
        <v>0</v>
      </c>
      <c r="V58" s="192"/>
      <c r="W58" s="73">
        <f t="shared" si="10"/>
        <v>0</v>
      </c>
      <c r="X58" s="154"/>
      <c r="Y58" s="154"/>
      <c r="AA58" s="74">
        <f t="shared" si="1"/>
        <v>0</v>
      </c>
    </row>
    <row r="59" spans="1:31" s="194" customFormat="1" hidden="1" x14ac:dyDescent="0.25">
      <c r="A59" s="189"/>
      <c r="B59" s="189">
        <v>3426</v>
      </c>
      <c r="C59" s="191" t="s">
        <v>413</v>
      </c>
      <c r="D59" s="154"/>
      <c r="E59" s="154"/>
      <c r="F59" s="72">
        <f t="shared" si="2"/>
        <v>0</v>
      </c>
      <c r="G59" s="72"/>
      <c r="H59" s="192"/>
      <c r="I59" s="192"/>
      <c r="J59" s="73">
        <f t="shared" si="6"/>
        <v>0</v>
      </c>
      <c r="K59" s="192"/>
      <c r="L59" s="192"/>
      <c r="M59" s="192"/>
      <c r="N59" s="192"/>
      <c r="O59" s="192"/>
      <c r="P59" s="192"/>
      <c r="Q59" s="192"/>
      <c r="R59" s="192"/>
      <c r="S59" s="192"/>
      <c r="T59" s="73">
        <f t="shared" si="32"/>
        <v>0</v>
      </c>
      <c r="U59" s="73">
        <f t="shared" si="9"/>
        <v>0</v>
      </c>
      <c r="V59" s="192"/>
      <c r="W59" s="73">
        <f t="shared" si="10"/>
        <v>0</v>
      </c>
      <c r="X59" s="154"/>
      <c r="Y59" s="154"/>
      <c r="AA59" s="74">
        <f t="shared" si="1"/>
        <v>0</v>
      </c>
    </row>
    <row r="60" spans="1:31" s="194" customFormat="1" hidden="1" x14ac:dyDescent="0.25">
      <c r="A60" s="189"/>
      <c r="B60" s="189">
        <v>3427</v>
      </c>
      <c r="C60" s="191" t="s">
        <v>414</v>
      </c>
      <c r="D60" s="154"/>
      <c r="E60" s="154"/>
      <c r="F60" s="72">
        <f t="shared" si="2"/>
        <v>0</v>
      </c>
      <c r="G60" s="72"/>
      <c r="H60" s="192"/>
      <c r="I60" s="192"/>
      <c r="J60" s="73">
        <f t="shared" si="6"/>
        <v>0</v>
      </c>
      <c r="K60" s="192"/>
      <c r="L60" s="192"/>
      <c r="M60" s="192"/>
      <c r="N60" s="192"/>
      <c r="O60" s="192"/>
      <c r="P60" s="192"/>
      <c r="Q60" s="192"/>
      <c r="R60" s="192"/>
      <c r="S60" s="192"/>
      <c r="T60" s="73">
        <f t="shared" si="32"/>
        <v>0</v>
      </c>
      <c r="U60" s="73">
        <f t="shared" si="9"/>
        <v>0</v>
      </c>
      <c r="V60" s="192"/>
      <c r="W60" s="73">
        <f t="shared" si="10"/>
        <v>0</v>
      </c>
      <c r="X60" s="154"/>
      <c r="Y60" s="154"/>
      <c r="AA60" s="74">
        <f t="shared" si="1"/>
        <v>0</v>
      </c>
    </row>
    <row r="61" spans="1:31" s="194" customFormat="1" hidden="1" x14ac:dyDescent="0.25">
      <c r="A61" s="189"/>
      <c r="B61" s="189">
        <v>3428</v>
      </c>
      <c r="C61" s="191" t="s">
        <v>415</v>
      </c>
      <c r="D61" s="154"/>
      <c r="E61" s="154"/>
      <c r="F61" s="72">
        <f t="shared" si="2"/>
        <v>0</v>
      </c>
      <c r="G61" s="72"/>
      <c r="H61" s="192"/>
      <c r="I61" s="192"/>
      <c r="J61" s="73">
        <f t="shared" si="6"/>
        <v>0</v>
      </c>
      <c r="K61" s="192"/>
      <c r="L61" s="192"/>
      <c r="M61" s="192"/>
      <c r="N61" s="192"/>
      <c r="O61" s="192"/>
      <c r="P61" s="192"/>
      <c r="Q61" s="192"/>
      <c r="R61" s="192"/>
      <c r="S61" s="192"/>
      <c r="T61" s="73">
        <f t="shared" si="32"/>
        <v>0</v>
      </c>
      <c r="U61" s="73">
        <f t="shared" si="9"/>
        <v>0</v>
      </c>
      <c r="V61" s="192"/>
      <c r="W61" s="73">
        <f t="shared" si="10"/>
        <v>0</v>
      </c>
      <c r="X61" s="154"/>
      <c r="Y61" s="154"/>
      <c r="AA61" s="74">
        <f t="shared" si="1"/>
        <v>0</v>
      </c>
    </row>
    <row r="62" spans="1:31" s="199" customFormat="1" x14ac:dyDescent="0.25">
      <c r="A62" s="195"/>
      <c r="B62" s="195">
        <v>343</v>
      </c>
      <c r="C62" s="196"/>
      <c r="D62" s="197">
        <f t="shared" ref="D62:V62" si="43">SUM(D63+D64+D65+D66)</f>
        <v>0</v>
      </c>
      <c r="E62" s="197">
        <f t="shared" si="43"/>
        <v>0</v>
      </c>
      <c r="F62" s="72">
        <f t="shared" si="2"/>
        <v>1100</v>
      </c>
      <c r="G62" s="197"/>
      <c r="H62" s="198">
        <f t="shared" si="43"/>
        <v>550</v>
      </c>
      <c r="I62" s="198">
        <f t="shared" si="43"/>
        <v>0</v>
      </c>
      <c r="J62" s="73">
        <f t="shared" si="6"/>
        <v>550</v>
      </c>
      <c r="K62" s="198">
        <f t="shared" si="43"/>
        <v>0</v>
      </c>
      <c r="L62" s="198">
        <f t="shared" si="43"/>
        <v>0</v>
      </c>
      <c r="M62" s="198">
        <f t="shared" si="43"/>
        <v>0</v>
      </c>
      <c r="N62" s="198"/>
      <c r="O62" s="198">
        <f t="shared" ref="O62" si="44">SUM(O63+O64+O65+O66)</f>
        <v>0</v>
      </c>
      <c r="P62" s="198">
        <f t="shared" si="43"/>
        <v>0</v>
      </c>
      <c r="Q62" s="198">
        <f t="shared" si="43"/>
        <v>0</v>
      </c>
      <c r="R62" s="198">
        <f t="shared" si="43"/>
        <v>0</v>
      </c>
      <c r="S62" s="198">
        <f t="shared" si="43"/>
        <v>0</v>
      </c>
      <c r="T62" s="73">
        <f t="shared" si="32"/>
        <v>0</v>
      </c>
      <c r="U62" s="73">
        <f t="shared" si="9"/>
        <v>550</v>
      </c>
      <c r="V62" s="198">
        <f t="shared" si="43"/>
        <v>0</v>
      </c>
      <c r="W62" s="73">
        <f t="shared" si="10"/>
        <v>550</v>
      </c>
      <c r="X62" s="197">
        <f t="shared" ref="X62:Y62" si="45">SUM(X63+X64+X65+X66)</f>
        <v>0</v>
      </c>
      <c r="Y62" s="197">
        <f t="shared" si="45"/>
        <v>0</v>
      </c>
      <c r="AA62" s="74">
        <f t="shared" si="1"/>
        <v>550</v>
      </c>
    </row>
    <row r="63" spans="1:31" s="194" customFormat="1" x14ac:dyDescent="0.25">
      <c r="A63" s="189"/>
      <c r="B63" s="190" t="s">
        <v>416</v>
      </c>
      <c r="C63" s="191" t="s">
        <v>417</v>
      </c>
      <c r="D63" s="154"/>
      <c r="E63" s="154"/>
      <c r="F63" s="72">
        <f t="shared" si="2"/>
        <v>1100</v>
      </c>
      <c r="G63" s="72"/>
      <c r="H63" s="193">
        <v>550</v>
      </c>
      <c r="I63" s="192"/>
      <c r="J63" s="73">
        <f t="shared" si="6"/>
        <v>550</v>
      </c>
      <c r="K63" s="192"/>
      <c r="L63" s="192"/>
      <c r="M63" s="192"/>
      <c r="N63" s="192"/>
      <c r="O63" s="192"/>
      <c r="P63" s="192"/>
      <c r="Q63" s="192"/>
      <c r="R63" s="192"/>
      <c r="S63" s="192"/>
      <c r="T63" s="73">
        <f t="shared" si="32"/>
        <v>0</v>
      </c>
      <c r="U63" s="73">
        <f t="shared" si="9"/>
        <v>550</v>
      </c>
      <c r="V63" s="192"/>
      <c r="W63" s="73">
        <f t="shared" si="10"/>
        <v>550</v>
      </c>
      <c r="X63" s="154"/>
      <c r="Y63" s="154"/>
      <c r="AA63" s="74">
        <f t="shared" si="1"/>
        <v>550</v>
      </c>
    </row>
    <row r="64" spans="1:31" s="194" customFormat="1" hidden="1" x14ac:dyDescent="0.25">
      <c r="A64" s="189"/>
      <c r="B64" s="190" t="s">
        <v>418</v>
      </c>
      <c r="C64" s="191" t="s">
        <v>419</v>
      </c>
      <c r="D64" s="154"/>
      <c r="E64" s="154"/>
      <c r="F64" s="72">
        <f t="shared" si="2"/>
        <v>0</v>
      </c>
      <c r="G64" s="72"/>
      <c r="H64" s="192"/>
      <c r="I64" s="192"/>
      <c r="J64" s="73">
        <f t="shared" si="6"/>
        <v>0</v>
      </c>
      <c r="K64" s="192"/>
      <c r="L64" s="192"/>
      <c r="M64" s="192"/>
      <c r="N64" s="192"/>
      <c r="O64" s="192"/>
      <c r="P64" s="192"/>
      <c r="Q64" s="192"/>
      <c r="R64" s="192"/>
      <c r="S64" s="192"/>
      <c r="T64" s="73">
        <f t="shared" si="32"/>
        <v>0</v>
      </c>
      <c r="U64" s="73">
        <f t="shared" si="9"/>
        <v>0</v>
      </c>
      <c r="V64" s="192"/>
      <c r="W64" s="73">
        <f t="shared" si="10"/>
        <v>0</v>
      </c>
      <c r="X64" s="154"/>
      <c r="Y64" s="154"/>
      <c r="AA64" s="74">
        <f t="shared" si="1"/>
        <v>0</v>
      </c>
    </row>
    <row r="65" spans="1:27" s="194" customFormat="1" hidden="1" x14ac:dyDescent="0.25">
      <c r="A65" s="189"/>
      <c r="B65" s="190" t="s">
        <v>420</v>
      </c>
      <c r="C65" s="191" t="s">
        <v>421</v>
      </c>
      <c r="D65" s="154"/>
      <c r="E65" s="154"/>
      <c r="F65" s="72">
        <f t="shared" si="2"/>
        <v>0</v>
      </c>
      <c r="G65" s="72"/>
      <c r="H65" s="192"/>
      <c r="I65" s="192"/>
      <c r="J65" s="73">
        <f t="shared" si="6"/>
        <v>0</v>
      </c>
      <c r="K65" s="192"/>
      <c r="L65" s="192"/>
      <c r="M65" s="192">
        <v>0</v>
      </c>
      <c r="N65" s="192"/>
      <c r="O65" s="192"/>
      <c r="P65" s="192"/>
      <c r="Q65" s="192"/>
      <c r="R65" s="192"/>
      <c r="S65" s="192"/>
      <c r="T65" s="73">
        <f t="shared" si="32"/>
        <v>0</v>
      </c>
      <c r="U65" s="73">
        <f t="shared" si="9"/>
        <v>0</v>
      </c>
      <c r="V65" s="192"/>
      <c r="W65" s="73">
        <f t="shared" si="10"/>
        <v>0</v>
      </c>
      <c r="X65" s="154"/>
      <c r="Y65" s="154"/>
      <c r="AA65" s="74">
        <f t="shared" si="1"/>
        <v>0</v>
      </c>
    </row>
    <row r="66" spans="1:27" s="194" customFormat="1" hidden="1" x14ac:dyDescent="0.25">
      <c r="A66" s="189"/>
      <c r="B66" s="190" t="s">
        <v>422</v>
      </c>
      <c r="C66" s="191" t="s">
        <v>423</v>
      </c>
      <c r="D66" s="154"/>
      <c r="E66" s="154"/>
      <c r="F66" s="72">
        <f t="shared" si="2"/>
        <v>0</v>
      </c>
      <c r="G66" s="72"/>
      <c r="H66" s="192"/>
      <c r="I66" s="192"/>
      <c r="J66" s="73">
        <f t="shared" si="6"/>
        <v>0</v>
      </c>
      <c r="K66" s="192"/>
      <c r="L66" s="192"/>
      <c r="M66" s="192"/>
      <c r="N66" s="192"/>
      <c r="O66" s="192"/>
      <c r="P66" s="192"/>
      <c r="Q66" s="192"/>
      <c r="R66" s="192"/>
      <c r="S66" s="192"/>
      <c r="T66" s="73">
        <f t="shared" si="32"/>
        <v>0</v>
      </c>
      <c r="U66" s="73">
        <f t="shared" si="9"/>
        <v>0</v>
      </c>
      <c r="V66" s="192"/>
      <c r="W66" s="73">
        <f t="shared" si="10"/>
        <v>0</v>
      </c>
      <c r="X66" s="154"/>
      <c r="Y66" s="154"/>
      <c r="AA66" s="74">
        <f t="shared" si="1"/>
        <v>0</v>
      </c>
    </row>
    <row r="67" spans="1:27" s="194" customFormat="1" x14ac:dyDescent="0.25">
      <c r="A67" s="189"/>
      <c r="B67" s="190"/>
      <c r="C67" s="191"/>
      <c r="D67" s="154"/>
      <c r="E67" s="154"/>
      <c r="F67" s="72"/>
      <c r="G67" s="72"/>
      <c r="H67" s="192"/>
      <c r="I67" s="192"/>
      <c r="J67" s="73"/>
      <c r="K67" s="192"/>
      <c r="L67" s="192"/>
      <c r="M67" s="192"/>
      <c r="N67" s="192"/>
      <c r="O67" s="192"/>
      <c r="P67" s="192"/>
      <c r="Q67" s="192"/>
      <c r="R67" s="192"/>
      <c r="S67" s="192"/>
      <c r="T67" s="73"/>
      <c r="U67" s="73"/>
      <c r="V67" s="192"/>
      <c r="W67" s="73"/>
      <c r="X67" s="154"/>
      <c r="Y67" s="154"/>
      <c r="AA67" s="74"/>
    </row>
    <row r="68" spans="1:27" s="194" customFormat="1" x14ac:dyDescent="0.25">
      <c r="A68" s="189"/>
      <c r="B68" s="190"/>
      <c r="C68" s="191"/>
      <c r="D68" s="154"/>
      <c r="E68" s="154"/>
      <c r="F68" s="72"/>
      <c r="G68" s="72"/>
      <c r="H68" s="192"/>
      <c r="I68" s="192"/>
      <c r="J68" s="73"/>
      <c r="K68" s="192"/>
      <c r="L68" s="192"/>
      <c r="M68" s="192"/>
      <c r="N68" s="192"/>
      <c r="O68" s="192"/>
      <c r="P68" s="192"/>
      <c r="Q68" s="192"/>
      <c r="R68" s="192"/>
      <c r="S68" s="192"/>
      <c r="T68" s="73"/>
      <c r="U68" s="73"/>
      <c r="V68" s="192"/>
      <c r="W68" s="73"/>
      <c r="X68" s="154"/>
      <c r="Y68" s="154"/>
      <c r="AA68" s="74"/>
    </row>
    <row r="69" spans="1:27" s="194" customFormat="1" x14ac:dyDescent="0.25">
      <c r="A69" s="189"/>
      <c r="B69" s="190"/>
      <c r="C69" s="191"/>
      <c r="D69" s="154"/>
      <c r="E69" s="154"/>
      <c r="F69" s="72"/>
      <c r="G69" s="72"/>
      <c r="H69" s="192"/>
      <c r="I69" s="192"/>
      <c r="J69" s="73"/>
      <c r="K69" s="192"/>
      <c r="L69" s="192"/>
      <c r="M69" s="192"/>
      <c r="N69" s="192"/>
      <c r="O69" s="192"/>
      <c r="P69" s="192"/>
      <c r="Q69" s="192"/>
      <c r="R69" s="192"/>
      <c r="S69" s="192"/>
      <c r="T69" s="73"/>
      <c r="U69" s="73"/>
      <c r="V69" s="192"/>
      <c r="W69" s="73"/>
      <c r="X69" s="154"/>
      <c r="Y69" s="154"/>
      <c r="AA69" s="74"/>
    </row>
    <row r="70" spans="1:27" x14ac:dyDescent="0.25">
      <c r="C70" s="185" t="s">
        <v>424</v>
      </c>
      <c r="H70" s="187">
        <f>+H71</f>
        <v>21230</v>
      </c>
      <c r="J70" s="73">
        <f t="shared" ref="J70:J81" si="46">SUM(H70:I70)</f>
        <v>21230</v>
      </c>
      <c r="T70" s="73">
        <f>SUM(K70:S70)</f>
        <v>0</v>
      </c>
      <c r="U70" s="73">
        <f t="shared" ref="U70:U84" si="47">SUM(J70+T70)</f>
        <v>21230</v>
      </c>
      <c r="V70" s="198">
        <f>SUM(V71+V72+V6722)</f>
        <v>0</v>
      </c>
      <c r="W70" s="73">
        <f t="shared" ref="W70:W81" si="48">SUM(U70:V70)</f>
        <v>21230</v>
      </c>
      <c r="X70" s="186">
        <f>+X71</f>
        <v>19295</v>
      </c>
      <c r="Y70" s="186">
        <f>+Y71</f>
        <v>20000</v>
      </c>
    </row>
    <row r="71" spans="1:27" x14ac:dyDescent="0.25">
      <c r="B71" s="184">
        <v>3</v>
      </c>
      <c r="C71" s="183" t="s">
        <v>340</v>
      </c>
      <c r="H71" s="187">
        <f>+H72</f>
        <v>21230</v>
      </c>
      <c r="J71" s="73">
        <f t="shared" si="46"/>
        <v>21230</v>
      </c>
      <c r="M71" s="187"/>
      <c r="N71" s="187"/>
      <c r="T71" s="73">
        <f>SUM(K71:S71)</f>
        <v>0</v>
      </c>
      <c r="U71" s="73">
        <f t="shared" si="47"/>
        <v>21230</v>
      </c>
      <c r="V71" s="198">
        <f>SUM(V72+V73)</f>
        <v>0</v>
      </c>
      <c r="W71" s="73">
        <f t="shared" si="48"/>
        <v>21230</v>
      </c>
      <c r="X71" s="186">
        <f>+X72</f>
        <v>19295</v>
      </c>
      <c r="Y71" s="186">
        <f>+Y72</f>
        <v>20000</v>
      </c>
    </row>
    <row r="72" spans="1:27" x14ac:dyDescent="0.25">
      <c r="B72" s="184">
        <v>32</v>
      </c>
      <c r="C72" s="191"/>
      <c r="H72" s="187">
        <f>+H73+H76+H83</f>
        <v>21230</v>
      </c>
      <c r="J72" s="73">
        <f t="shared" si="46"/>
        <v>21230</v>
      </c>
      <c r="M72" s="73"/>
      <c r="N72" s="73"/>
      <c r="T72" s="73">
        <f>SUM(K72:S72)</f>
        <v>0</v>
      </c>
      <c r="U72" s="73">
        <f t="shared" si="47"/>
        <v>21230</v>
      </c>
      <c r="V72" s="198">
        <v>0</v>
      </c>
      <c r="W72" s="73">
        <f t="shared" si="48"/>
        <v>21230</v>
      </c>
      <c r="X72" s="186">
        <v>19295</v>
      </c>
      <c r="Y72" s="186">
        <v>20000</v>
      </c>
    </row>
    <row r="73" spans="1:27" x14ac:dyDescent="0.25">
      <c r="B73" s="204">
        <v>322</v>
      </c>
      <c r="C73" s="205"/>
      <c r="H73" s="187">
        <f>+H75+H74</f>
        <v>4155</v>
      </c>
      <c r="J73" s="73">
        <f t="shared" si="46"/>
        <v>4155</v>
      </c>
      <c r="T73" s="73"/>
      <c r="U73" s="73">
        <f t="shared" si="47"/>
        <v>4155</v>
      </c>
      <c r="V73" s="198"/>
      <c r="W73" s="73">
        <f t="shared" si="48"/>
        <v>4155</v>
      </c>
      <c r="X73" s="186"/>
      <c r="Y73" s="186"/>
    </row>
    <row r="74" spans="1:27" x14ac:dyDescent="0.25">
      <c r="B74" s="190" t="s">
        <v>364</v>
      </c>
      <c r="C74" s="191" t="s">
        <v>365</v>
      </c>
      <c r="H74" s="206">
        <v>2155</v>
      </c>
      <c r="J74" s="73"/>
      <c r="T74" s="73"/>
      <c r="U74" s="73"/>
      <c r="V74" s="198"/>
      <c r="W74" s="73"/>
      <c r="X74" s="186"/>
      <c r="Y74" s="186"/>
    </row>
    <row r="75" spans="1:27" x14ac:dyDescent="0.25">
      <c r="B75" s="190" t="s">
        <v>368</v>
      </c>
      <c r="C75" s="191" t="s">
        <v>369</v>
      </c>
      <c r="H75" s="206">
        <v>2000</v>
      </c>
      <c r="I75" s="73"/>
      <c r="J75" s="73">
        <f t="shared" si="46"/>
        <v>2000</v>
      </c>
      <c r="T75" s="73"/>
      <c r="U75" s="73">
        <f t="shared" si="47"/>
        <v>2000</v>
      </c>
      <c r="V75" s="198"/>
      <c r="W75" s="73">
        <f t="shared" si="48"/>
        <v>2000</v>
      </c>
      <c r="X75" s="186"/>
      <c r="Y75" s="186"/>
    </row>
    <row r="76" spans="1:27" x14ac:dyDescent="0.25">
      <c r="B76" s="183">
        <v>323</v>
      </c>
      <c r="C76" s="205"/>
      <c r="H76" s="187">
        <f>SUM(H77:H82)</f>
        <v>15530</v>
      </c>
      <c r="J76" s="73">
        <f t="shared" si="46"/>
        <v>15530</v>
      </c>
      <c r="T76" s="73"/>
      <c r="U76" s="73">
        <f t="shared" si="47"/>
        <v>15530</v>
      </c>
      <c r="V76" s="198"/>
      <c r="W76" s="73">
        <f t="shared" si="48"/>
        <v>15530</v>
      </c>
      <c r="X76" s="186"/>
      <c r="Y76" s="186"/>
    </row>
    <row r="77" spans="1:27" x14ac:dyDescent="0.25">
      <c r="B77" s="190">
        <v>3232</v>
      </c>
      <c r="C77" s="191" t="s">
        <v>379</v>
      </c>
      <c r="H77" s="206">
        <v>2605</v>
      </c>
      <c r="J77" s="73"/>
      <c r="T77" s="73"/>
      <c r="U77" s="73"/>
      <c r="V77" s="198"/>
      <c r="W77" s="73"/>
      <c r="X77" s="186"/>
      <c r="Y77" s="186"/>
    </row>
    <row r="78" spans="1:27" x14ac:dyDescent="0.25">
      <c r="B78" s="190">
        <v>3234</v>
      </c>
      <c r="C78" s="191" t="s">
        <v>383</v>
      </c>
      <c r="H78" s="73">
        <v>4000</v>
      </c>
      <c r="J78" s="73">
        <f t="shared" si="46"/>
        <v>4000</v>
      </c>
      <c r="T78" s="73"/>
      <c r="U78" s="73">
        <f t="shared" si="47"/>
        <v>4000</v>
      </c>
      <c r="V78" s="198"/>
      <c r="W78" s="73">
        <f t="shared" si="48"/>
        <v>4000</v>
      </c>
      <c r="X78" s="186"/>
      <c r="Y78" s="186"/>
    </row>
    <row r="79" spans="1:27" x14ac:dyDescent="0.25">
      <c r="B79" s="190">
        <v>3235</v>
      </c>
      <c r="C79" s="191" t="s">
        <v>385</v>
      </c>
      <c r="H79" s="206">
        <v>5200</v>
      </c>
      <c r="J79" s="73">
        <f t="shared" si="46"/>
        <v>5200</v>
      </c>
      <c r="T79" s="73"/>
      <c r="U79" s="73">
        <f t="shared" si="47"/>
        <v>5200</v>
      </c>
      <c r="V79" s="198"/>
      <c r="W79" s="73">
        <f t="shared" si="48"/>
        <v>5200</v>
      </c>
      <c r="X79" s="186"/>
      <c r="Y79" s="186"/>
    </row>
    <row r="80" spans="1:27" x14ac:dyDescent="0.25">
      <c r="B80" s="190" t="s">
        <v>388</v>
      </c>
      <c r="C80" s="191" t="s">
        <v>389</v>
      </c>
      <c r="H80" s="206">
        <v>1125</v>
      </c>
      <c r="J80" s="73">
        <f t="shared" si="46"/>
        <v>1125</v>
      </c>
      <c r="T80" s="73"/>
      <c r="U80" s="73">
        <f t="shared" si="47"/>
        <v>1125</v>
      </c>
      <c r="V80" s="198"/>
      <c r="W80" s="73">
        <f t="shared" si="48"/>
        <v>1125</v>
      </c>
      <c r="X80" s="186"/>
      <c r="Y80" s="186"/>
    </row>
    <row r="81" spans="1:27" x14ac:dyDescent="0.25">
      <c r="B81" s="190">
        <v>3238</v>
      </c>
      <c r="C81" s="191" t="s">
        <v>391</v>
      </c>
      <c r="H81" s="73">
        <v>2400</v>
      </c>
      <c r="J81" s="73">
        <f t="shared" si="46"/>
        <v>2400</v>
      </c>
      <c r="T81" s="73"/>
      <c r="U81" s="73">
        <f t="shared" si="47"/>
        <v>2400</v>
      </c>
      <c r="V81" s="198"/>
      <c r="W81" s="73">
        <f t="shared" si="48"/>
        <v>2400</v>
      </c>
      <c r="X81" s="186"/>
      <c r="Y81" s="186"/>
    </row>
    <row r="82" spans="1:27" x14ac:dyDescent="0.25">
      <c r="B82" s="190">
        <v>3239</v>
      </c>
      <c r="C82" s="191" t="s">
        <v>425</v>
      </c>
      <c r="H82" s="206">
        <v>200</v>
      </c>
      <c r="I82" s="73"/>
      <c r="J82" s="73">
        <f t="shared" ref="J82:J84" si="49">SUM(H82:I82)</f>
        <v>200</v>
      </c>
      <c r="T82" s="73"/>
      <c r="U82" s="73">
        <f t="shared" si="47"/>
        <v>200</v>
      </c>
      <c r="V82" s="198"/>
      <c r="W82" s="73">
        <f t="shared" ref="W82:W84" si="50">SUM(U82:V82)</f>
        <v>200</v>
      </c>
      <c r="X82" s="186"/>
      <c r="Y82" s="186"/>
    </row>
    <row r="83" spans="1:27" x14ac:dyDescent="0.25">
      <c r="B83" s="183">
        <v>329</v>
      </c>
      <c r="C83" s="156"/>
      <c r="H83" s="187">
        <f>+H84</f>
        <v>1545</v>
      </c>
      <c r="J83" s="73">
        <f t="shared" si="49"/>
        <v>1545</v>
      </c>
      <c r="T83" s="73"/>
      <c r="U83" s="73">
        <f t="shared" si="47"/>
        <v>1545</v>
      </c>
      <c r="V83" s="198"/>
      <c r="W83" s="73">
        <f t="shared" si="50"/>
        <v>1545</v>
      </c>
      <c r="X83" s="186"/>
      <c r="Y83" s="186"/>
    </row>
    <row r="84" spans="1:27" x14ac:dyDescent="0.25">
      <c r="B84" s="190">
        <v>3292</v>
      </c>
      <c r="C84" s="191" t="s">
        <v>426</v>
      </c>
      <c r="H84" s="206">
        <v>1545</v>
      </c>
      <c r="J84" s="73">
        <f t="shared" si="49"/>
        <v>1545</v>
      </c>
      <c r="T84" s="73"/>
      <c r="U84" s="73">
        <f t="shared" si="47"/>
        <v>1545</v>
      </c>
      <c r="V84" s="198"/>
      <c r="W84" s="73">
        <f t="shared" si="50"/>
        <v>1545</v>
      </c>
      <c r="X84" s="186"/>
      <c r="Y84" s="186"/>
    </row>
    <row r="87" spans="1:27" s="183" customFormat="1" x14ac:dyDescent="0.25">
      <c r="B87" s="184"/>
      <c r="C87" s="185" t="s">
        <v>427</v>
      </c>
      <c r="D87" s="186" t="e">
        <f>SUM(D88+#REF!)</f>
        <v>#REF!</v>
      </c>
      <c r="E87" s="186" t="e">
        <f>SUM(E88+#REF!)</f>
        <v>#REF!</v>
      </c>
      <c r="F87" s="72">
        <f t="shared" ref="F87:F103" si="51">SUM(H87:S87)</f>
        <v>203100</v>
      </c>
      <c r="G87" s="186"/>
      <c r="H87" s="187">
        <f>+H88</f>
        <v>90300</v>
      </c>
      <c r="I87" s="187">
        <f t="shared" ref="I87:W87" si="52">+I88</f>
        <v>0</v>
      </c>
      <c r="J87" s="187">
        <f t="shared" si="52"/>
        <v>90300</v>
      </c>
      <c r="K87" s="187">
        <f t="shared" si="52"/>
        <v>0</v>
      </c>
      <c r="L87" s="187">
        <f t="shared" si="52"/>
        <v>0</v>
      </c>
      <c r="M87" s="187">
        <f t="shared" si="52"/>
        <v>22500</v>
      </c>
      <c r="N87" s="187">
        <f t="shared" si="52"/>
        <v>0</v>
      </c>
      <c r="O87" s="187">
        <f t="shared" si="52"/>
        <v>0</v>
      </c>
      <c r="P87" s="187">
        <f t="shared" si="52"/>
        <v>0</v>
      </c>
      <c r="Q87" s="187">
        <f t="shared" si="52"/>
        <v>0</v>
      </c>
      <c r="R87" s="187">
        <f t="shared" si="52"/>
        <v>0</v>
      </c>
      <c r="S87" s="187">
        <f t="shared" si="52"/>
        <v>0</v>
      </c>
      <c r="T87" s="187">
        <f t="shared" si="52"/>
        <v>22500</v>
      </c>
      <c r="U87" s="187">
        <f t="shared" si="52"/>
        <v>112800</v>
      </c>
      <c r="V87" s="187">
        <f t="shared" si="52"/>
        <v>0</v>
      </c>
      <c r="W87" s="187">
        <f t="shared" si="52"/>
        <v>112800</v>
      </c>
      <c r="X87" s="186">
        <f>+X88</f>
        <v>112480</v>
      </c>
      <c r="Y87" s="186">
        <f>+Y88</f>
        <v>116590</v>
      </c>
      <c r="AA87" s="74">
        <f t="shared" ref="AA87:AA103" si="53">SUM(H87+T87)</f>
        <v>112800</v>
      </c>
    </row>
    <row r="88" spans="1:27" s="183" customFormat="1" x14ac:dyDescent="0.25">
      <c r="B88" s="184">
        <v>3</v>
      </c>
      <c r="C88" s="183" t="s">
        <v>340</v>
      </c>
      <c r="D88" s="186" t="e">
        <f>SUM(D89+D101+#REF!)</f>
        <v>#REF!</v>
      </c>
      <c r="E88" s="186" t="e">
        <f>SUM(E89+E101+#REF!)</f>
        <v>#REF!</v>
      </c>
      <c r="F88" s="72">
        <f t="shared" si="51"/>
        <v>203100</v>
      </c>
      <c r="G88" s="186"/>
      <c r="H88" s="187">
        <f>+H89+H101</f>
        <v>90300</v>
      </c>
      <c r="I88" s="187">
        <f t="shared" ref="I88:W88" si="54">+I89+I101</f>
        <v>0</v>
      </c>
      <c r="J88" s="187">
        <f t="shared" si="54"/>
        <v>90300</v>
      </c>
      <c r="K88" s="187">
        <f t="shared" si="54"/>
        <v>0</v>
      </c>
      <c r="L88" s="187">
        <f t="shared" si="54"/>
        <v>0</v>
      </c>
      <c r="M88" s="187">
        <f t="shared" si="54"/>
        <v>22500</v>
      </c>
      <c r="N88" s="187">
        <f t="shared" si="54"/>
        <v>0</v>
      </c>
      <c r="O88" s="187">
        <f t="shared" si="54"/>
        <v>0</v>
      </c>
      <c r="P88" s="187">
        <f t="shared" si="54"/>
        <v>0</v>
      </c>
      <c r="Q88" s="187">
        <f t="shared" si="54"/>
        <v>0</v>
      </c>
      <c r="R88" s="187">
        <f t="shared" si="54"/>
        <v>0</v>
      </c>
      <c r="S88" s="187">
        <f t="shared" si="54"/>
        <v>0</v>
      </c>
      <c r="T88" s="187">
        <f t="shared" si="54"/>
        <v>22500</v>
      </c>
      <c r="U88" s="187">
        <f t="shared" si="54"/>
        <v>112800</v>
      </c>
      <c r="V88" s="187">
        <f t="shared" si="54"/>
        <v>0</v>
      </c>
      <c r="W88" s="187">
        <f t="shared" si="54"/>
        <v>112800</v>
      </c>
      <c r="X88" s="186">
        <f>+X89+X101</f>
        <v>112480</v>
      </c>
      <c r="Y88" s="186">
        <f>+Y89+Y101</f>
        <v>116590</v>
      </c>
      <c r="AA88" s="74">
        <f t="shared" si="53"/>
        <v>112800</v>
      </c>
    </row>
    <row r="89" spans="1:27" s="183" customFormat="1" x14ac:dyDescent="0.25">
      <c r="B89" s="184">
        <v>31</v>
      </c>
      <c r="D89" s="186">
        <f t="shared" ref="D89:E89" si="55">SUM(D90+D95+D97)</f>
        <v>0</v>
      </c>
      <c r="E89" s="186">
        <f t="shared" si="55"/>
        <v>0</v>
      </c>
      <c r="F89" s="72">
        <f t="shared" si="51"/>
        <v>200350</v>
      </c>
      <c r="G89" s="186"/>
      <c r="H89" s="187">
        <f t="shared" ref="H89:I89" si="56">SUM(H90+H95+H97)</f>
        <v>88925</v>
      </c>
      <c r="I89" s="187">
        <f t="shared" si="56"/>
        <v>0</v>
      </c>
      <c r="J89" s="73">
        <f t="shared" ref="J89:J103" si="57">SUM(H89:I89)</f>
        <v>88925</v>
      </c>
      <c r="K89" s="187">
        <f t="shared" ref="K89:S89" si="58">SUM(K90+K95+K97)</f>
        <v>0</v>
      </c>
      <c r="L89" s="187">
        <f t="shared" si="58"/>
        <v>0</v>
      </c>
      <c r="M89" s="187">
        <f t="shared" si="58"/>
        <v>22500</v>
      </c>
      <c r="N89" s="187"/>
      <c r="O89" s="187">
        <f t="shared" si="58"/>
        <v>0</v>
      </c>
      <c r="P89" s="187">
        <f t="shared" si="58"/>
        <v>0</v>
      </c>
      <c r="Q89" s="187">
        <f t="shared" si="58"/>
        <v>0</v>
      </c>
      <c r="R89" s="187">
        <f t="shared" si="58"/>
        <v>0</v>
      </c>
      <c r="S89" s="187">
        <f t="shared" si="58"/>
        <v>0</v>
      </c>
      <c r="T89" s="73">
        <f t="shared" ref="T89:T103" si="59">SUM(K89:S89)</f>
        <v>22500</v>
      </c>
      <c r="U89" s="73">
        <f t="shared" ref="U89:U103" si="60">SUM(J89+T89)</f>
        <v>111425</v>
      </c>
      <c r="V89" s="187">
        <f t="shared" ref="V89" si="61">SUM(V90+V95+V97)</f>
        <v>0</v>
      </c>
      <c r="W89" s="73">
        <f t="shared" ref="W89:W103" si="62">SUM(U89:V89)</f>
        <v>111425</v>
      </c>
      <c r="X89" s="186">
        <v>111030</v>
      </c>
      <c r="Y89" s="186">
        <v>115090</v>
      </c>
      <c r="AA89" s="74">
        <f t="shared" si="53"/>
        <v>111425</v>
      </c>
    </row>
    <row r="90" spans="1:27" s="183" customFormat="1" x14ac:dyDescent="0.25">
      <c r="B90" s="184">
        <v>311</v>
      </c>
      <c r="D90" s="186">
        <f t="shared" ref="D90:E90" si="63">SUM(D91+D92+D93+D94)</f>
        <v>0</v>
      </c>
      <c r="E90" s="186">
        <f t="shared" si="63"/>
        <v>0</v>
      </c>
      <c r="F90" s="72">
        <f t="shared" si="51"/>
        <v>164350</v>
      </c>
      <c r="G90" s="186"/>
      <c r="H90" s="187">
        <f t="shared" ref="H90:I90" si="64">SUM(H91+H92+H93+H94)</f>
        <v>72525</v>
      </c>
      <c r="I90" s="187">
        <f t="shared" si="64"/>
        <v>0</v>
      </c>
      <c r="J90" s="73">
        <f t="shared" si="57"/>
        <v>72525</v>
      </c>
      <c r="K90" s="187">
        <f t="shared" ref="K90:S90" si="65">SUM(K91+K92+K93+K94)</f>
        <v>0</v>
      </c>
      <c r="L90" s="187">
        <f t="shared" si="65"/>
        <v>0</v>
      </c>
      <c r="M90" s="187">
        <f t="shared" si="65"/>
        <v>19300</v>
      </c>
      <c r="N90" s="187"/>
      <c r="O90" s="187">
        <f t="shared" si="65"/>
        <v>0</v>
      </c>
      <c r="P90" s="187">
        <f t="shared" si="65"/>
        <v>0</v>
      </c>
      <c r="Q90" s="187">
        <f t="shared" si="65"/>
        <v>0</v>
      </c>
      <c r="R90" s="187">
        <f t="shared" si="65"/>
        <v>0</v>
      </c>
      <c r="S90" s="187">
        <f t="shared" si="65"/>
        <v>0</v>
      </c>
      <c r="T90" s="73">
        <f t="shared" si="59"/>
        <v>19300</v>
      </c>
      <c r="U90" s="73">
        <f t="shared" si="60"/>
        <v>91825</v>
      </c>
      <c r="V90" s="187">
        <f t="shared" ref="V90" si="66">SUM(V91+V92+V93+V94)</f>
        <v>0</v>
      </c>
      <c r="W90" s="73">
        <f t="shared" si="62"/>
        <v>91825</v>
      </c>
      <c r="X90" s="186">
        <f t="shared" ref="X90:Y90" si="67">SUM(X91+X92+X93+X94)</f>
        <v>0</v>
      </c>
      <c r="Y90" s="186">
        <f t="shared" si="67"/>
        <v>0</v>
      </c>
      <c r="AA90" s="74">
        <f t="shared" si="53"/>
        <v>91825</v>
      </c>
    </row>
    <row r="91" spans="1:27" s="194" customFormat="1" x14ac:dyDescent="0.25">
      <c r="A91" s="189"/>
      <c r="B91" s="190" t="s">
        <v>341</v>
      </c>
      <c r="C91" s="191" t="s">
        <v>342</v>
      </c>
      <c r="D91" s="154"/>
      <c r="E91" s="154"/>
      <c r="F91" s="72">
        <f t="shared" si="51"/>
        <v>164350</v>
      </c>
      <c r="G91" s="72"/>
      <c r="H91" s="193">
        <v>72525</v>
      </c>
      <c r="I91" s="192"/>
      <c r="J91" s="73">
        <f t="shared" si="57"/>
        <v>72525</v>
      </c>
      <c r="K91" s="192"/>
      <c r="L91" s="192"/>
      <c r="M91" s="193">
        <v>19300</v>
      </c>
      <c r="N91" s="192"/>
      <c r="O91" s="192"/>
      <c r="P91" s="192"/>
      <c r="Q91" s="192"/>
      <c r="R91" s="192"/>
      <c r="S91" s="192"/>
      <c r="T91" s="73">
        <f t="shared" si="59"/>
        <v>19300</v>
      </c>
      <c r="U91" s="73">
        <f t="shared" si="60"/>
        <v>91825</v>
      </c>
      <c r="V91" s="192"/>
      <c r="W91" s="73">
        <f t="shared" si="62"/>
        <v>91825</v>
      </c>
      <c r="X91" s="154"/>
      <c r="Y91" s="154"/>
      <c r="AA91" s="74">
        <f t="shared" si="53"/>
        <v>91825</v>
      </c>
    </row>
    <row r="92" spans="1:27" s="194" customFormat="1" hidden="1" x14ac:dyDescent="0.25">
      <c r="A92" s="189"/>
      <c r="B92" s="190" t="s">
        <v>343</v>
      </c>
      <c r="C92" s="191" t="s">
        <v>344</v>
      </c>
      <c r="D92" s="154"/>
      <c r="E92" s="154"/>
      <c r="F92" s="72">
        <f t="shared" si="51"/>
        <v>0</v>
      </c>
      <c r="G92" s="72"/>
      <c r="H92" s="192"/>
      <c r="I92" s="192"/>
      <c r="J92" s="73">
        <f t="shared" si="57"/>
        <v>0</v>
      </c>
      <c r="K92" s="192"/>
      <c r="L92" s="192"/>
      <c r="M92" s="192"/>
      <c r="N92" s="192"/>
      <c r="O92" s="192"/>
      <c r="P92" s="192"/>
      <c r="Q92" s="192"/>
      <c r="R92" s="192"/>
      <c r="S92" s="192"/>
      <c r="T92" s="73">
        <f t="shared" si="59"/>
        <v>0</v>
      </c>
      <c r="U92" s="73">
        <f t="shared" si="60"/>
        <v>0</v>
      </c>
      <c r="V92" s="192"/>
      <c r="W92" s="73">
        <f t="shared" si="62"/>
        <v>0</v>
      </c>
      <c r="X92" s="154"/>
      <c r="Y92" s="154"/>
      <c r="AA92" s="74">
        <f t="shared" si="53"/>
        <v>0</v>
      </c>
    </row>
    <row r="93" spans="1:27" s="194" customFormat="1" hidden="1" x14ac:dyDescent="0.25">
      <c r="A93" s="189"/>
      <c r="B93" s="190" t="s">
        <v>345</v>
      </c>
      <c r="C93" s="191" t="s">
        <v>346</v>
      </c>
      <c r="D93" s="154"/>
      <c r="E93" s="154"/>
      <c r="F93" s="72">
        <f t="shared" si="51"/>
        <v>0</v>
      </c>
      <c r="G93" s="72"/>
      <c r="H93" s="192"/>
      <c r="I93" s="192"/>
      <c r="J93" s="73">
        <f t="shared" si="57"/>
        <v>0</v>
      </c>
      <c r="K93" s="192"/>
      <c r="L93" s="192"/>
      <c r="M93" s="192"/>
      <c r="N93" s="192"/>
      <c r="O93" s="192"/>
      <c r="P93" s="192"/>
      <c r="Q93" s="192"/>
      <c r="R93" s="192"/>
      <c r="S93" s="192"/>
      <c r="T93" s="73">
        <f t="shared" si="59"/>
        <v>0</v>
      </c>
      <c r="U93" s="73">
        <f t="shared" si="60"/>
        <v>0</v>
      </c>
      <c r="V93" s="192"/>
      <c r="W93" s="73">
        <f t="shared" si="62"/>
        <v>0</v>
      </c>
      <c r="X93" s="154"/>
      <c r="Y93" s="154"/>
      <c r="AA93" s="74">
        <f t="shared" si="53"/>
        <v>0</v>
      </c>
    </row>
    <row r="94" spans="1:27" s="194" customFormat="1" hidden="1" x14ac:dyDescent="0.25">
      <c r="A94" s="189"/>
      <c r="B94" s="190" t="s">
        <v>347</v>
      </c>
      <c r="C94" s="191" t="s">
        <v>348</v>
      </c>
      <c r="D94" s="154"/>
      <c r="E94" s="154"/>
      <c r="F94" s="72">
        <f t="shared" si="51"/>
        <v>0</v>
      </c>
      <c r="G94" s="72"/>
      <c r="H94" s="192"/>
      <c r="I94" s="192"/>
      <c r="J94" s="73">
        <f t="shared" si="57"/>
        <v>0</v>
      </c>
      <c r="K94" s="192"/>
      <c r="L94" s="192"/>
      <c r="M94" s="192"/>
      <c r="N94" s="192"/>
      <c r="O94" s="192"/>
      <c r="P94" s="192"/>
      <c r="Q94" s="192"/>
      <c r="R94" s="192"/>
      <c r="S94" s="192"/>
      <c r="T94" s="73">
        <f t="shared" si="59"/>
        <v>0</v>
      </c>
      <c r="U94" s="73">
        <f t="shared" si="60"/>
        <v>0</v>
      </c>
      <c r="V94" s="192"/>
      <c r="W94" s="73">
        <f t="shared" si="62"/>
        <v>0</v>
      </c>
      <c r="X94" s="154"/>
      <c r="Y94" s="154"/>
      <c r="AA94" s="74">
        <f t="shared" si="53"/>
        <v>0</v>
      </c>
    </row>
    <row r="95" spans="1:27" s="199" customFormat="1" x14ac:dyDescent="0.25">
      <c r="A95" s="195"/>
      <c r="B95" s="195">
        <v>312</v>
      </c>
      <c r="C95" s="196"/>
      <c r="D95" s="197">
        <f>SUM(D96)</f>
        <v>0</v>
      </c>
      <c r="E95" s="197">
        <f t="shared" ref="E95:V95" si="68">SUM(E96)</f>
        <v>0</v>
      </c>
      <c r="F95" s="72">
        <f t="shared" si="51"/>
        <v>8800</v>
      </c>
      <c r="G95" s="197"/>
      <c r="H95" s="198">
        <f t="shared" si="68"/>
        <v>4400</v>
      </c>
      <c r="I95" s="198">
        <f t="shared" si="68"/>
        <v>0</v>
      </c>
      <c r="J95" s="73">
        <f t="shared" si="57"/>
        <v>4400</v>
      </c>
      <c r="K95" s="198">
        <f t="shared" si="68"/>
        <v>0</v>
      </c>
      <c r="L95" s="198">
        <f t="shared" si="68"/>
        <v>0</v>
      </c>
      <c r="M95" s="198">
        <f t="shared" si="68"/>
        <v>0</v>
      </c>
      <c r="N95" s="198"/>
      <c r="O95" s="198">
        <f t="shared" si="68"/>
        <v>0</v>
      </c>
      <c r="P95" s="198">
        <f t="shared" si="68"/>
        <v>0</v>
      </c>
      <c r="Q95" s="198">
        <f t="shared" si="68"/>
        <v>0</v>
      </c>
      <c r="R95" s="198">
        <f t="shared" si="68"/>
        <v>0</v>
      </c>
      <c r="S95" s="198">
        <f t="shared" si="68"/>
        <v>0</v>
      </c>
      <c r="T95" s="73">
        <f t="shared" si="59"/>
        <v>0</v>
      </c>
      <c r="U95" s="73">
        <f t="shared" si="60"/>
        <v>4400</v>
      </c>
      <c r="V95" s="198">
        <f t="shared" si="68"/>
        <v>0</v>
      </c>
      <c r="W95" s="73">
        <f t="shared" si="62"/>
        <v>4400</v>
      </c>
      <c r="X95" s="197">
        <f t="shared" ref="X95:Y95" si="69">SUM(X96)</f>
        <v>0</v>
      </c>
      <c r="Y95" s="197">
        <f t="shared" si="69"/>
        <v>0</v>
      </c>
      <c r="AA95" s="74">
        <f t="shared" si="53"/>
        <v>4400</v>
      </c>
    </row>
    <row r="96" spans="1:27" s="194" customFormat="1" x14ac:dyDescent="0.25">
      <c r="A96" s="189"/>
      <c r="B96" s="190" t="s">
        <v>349</v>
      </c>
      <c r="C96" s="191" t="s">
        <v>350</v>
      </c>
      <c r="D96" s="154"/>
      <c r="E96" s="154"/>
      <c r="F96" s="72">
        <f t="shared" si="51"/>
        <v>8800</v>
      </c>
      <c r="G96" s="72"/>
      <c r="H96" s="193">
        <v>4400</v>
      </c>
      <c r="I96" s="192"/>
      <c r="J96" s="73">
        <f t="shared" si="57"/>
        <v>4400</v>
      </c>
      <c r="K96" s="192"/>
      <c r="L96" s="192"/>
      <c r="M96" s="193">
        <v>0</v>
      </c>
      <c r="N96" s="192"/>
      <c r="O96" s="192"/>
      <c r="P96" s="192"/>
      <c r="Q96" s="192"/>
      <c r="R96" s="192"/>
      <c r="S96" s="192"/>
      <c r="T96" s="73">
        <f t="shared" si="59"/>
        <v>0</v>
      </c>
      <c r="U96" s="73">
        <f t="shared" si="60"/>
        <v>4400</v>
      </c>
      <c r="V96" s="192"/>
      <c r="W96" s="73">
        <f t="shared" si="62"/>
        <v>4400</v>
      </c>
      <c r="X96" s="154"/>
      <c r="Y96" s="154"/>
      <c r="AA96" s="74">
        <f t="shared" si="53"/>
        <v>4400</v>
      </c>
    </row>
    <row r="97" spans="1:27" s="199" customFormat="1" x14ac:dyDescent="0.25">
      <c r="A97" s="195"/>
      <c r="B97" s="195">
        <v>313</v>
      </c>
      <c r="C97" s="196"/>
      <c r="D97" s="197">
        <f t="shared" ref="D97:E97" si="70">SUM(D98+D99+D100)</f>
        <v>0</v>
      </c>
      <c r="E97" s="197">
        <f t="shared" si="70"/>
        <v>0</v>
      </c>
      <c r="F97" s="72">
        <f t="shared" si="51"/>
        <v>27200</v>
      </c>
      <c r="G97" s="197"/>
      <c r="H97" s="198">
        <f t="shared" ref="H97:I97" si="71">SUM(H98+H99+H100)</f>
        <v>12000</v>
      </c>
      <c r="I97" s="198">
        <f t="shared" si="71"/>
        <v>0</v>
      </c>
      <c r="J97" s="73">
        <f t="shared" si="57"/>
        <v>12000</v>
      </c>
      <c r="K97" s="198">
        <f t="shared" ref="K97:S97" si="72">SUM(K98+K99+K100)</f>
        <v>0</v>
      </c>
      <c r="L97" s="198">
        <f t="shared" si="72"/>
        <v>0</v>
      </c>
      <c r="M97" s="198">
        <f t="shared" si="72"/>
        <v>3200</v>
      </c>
      <c r="N97" s="198"/>
      <c r="O97" s="198">
        <f t="shared" si="72"/>
        <v>0</v>
      </c>
      <c r="P97" s="198">
        <f t="shared" si="72"/>
        <v>0</v>
      </c>
      <c r="Q97" s="198">
        <f t="shared" si="72"/>
        <v>0</v>
      </c>
      <c r="R97" s="198">
        <f t="shared" si="72"/>
        <v>0</v>
      </c>
      <c r="S97" s="198">
        <f t="shared" si="72"/>
        <v>0</v>
      </c>
      <c r="T97" s="73">
        <v>0</v>
      </c>
      <c r="U97" s="73">
        <f t="shared" si="60"/>
        <v>12000</v>
      </c>
      <c r="V97" s="198">
        <f t="shared" ref="V97" si="73">SUM(V98+V99+V100)</f>
        <v>0</v>
      </c>
      <c r="W97" s="73">
        <f t="shared" si="62"/>
        <v>12000</v>
      </c>
      <c r="X97" s="197">
        <f t="shared" ref="X97:Y97" si="74">SUM(X98+X99+X100)</f>
        <v>0</v>
      </c>
      <c r="Y97" s="197">
        <f t="shared" si="74"/>
        <v>0</v>
      </c>
      <c r="AA97" s="74">
        <f t="shared" si="53"/>
        <v>12000</v>
      </c>
    </row>
    <row r="98" spans="1:27" s="194" customFormat="1" x14ac:dyDescent="0.25">
      <c r="A98" s="189"/>
      <c r="B98" s="190" t="s">
        <v>351</v>
      </c>
      <c r="C98" s="191" t="s">
        <v>352</v>
      </c>
      <c r="D98" s="154"/>
      <c r="E98" s="154"/>
      <c r="F98" s="72">
        <f t="shared" si="51"/>
        <v>0</v>
      </c>
      <c r="G98" s="72"/>
      <c r="H98" s="192"/>
      <c r="I98" s="192"/>
      <c r="J98" s="73">
        <f t="shared" si="57"/>
        <v>0</v>
      </c>
      <c r="K98" s="192"/>
      <c r="L98" s="192"/>
      <c r="M98" s="192"/>
      <c r="N98" s="192"/>
      <c r="O98" s="192"/>
      <c r="P98" s="192"/>
      <c r="Q98" s="192"/>
      <c r="R98" s="192"/>
      <c r="S98" s="192"/>
      <c r="T98" s="73">
        <f t="shared" si="59"/>
        <v>0</v>
      </c>
      <c r="U98" s="73">
        <f t="shared" si="60"/>
        <v>0</v>
      </c>
      <c r="V98" s="192"/>
      <c r="W98" s="73">
        <f t="shared" si="62"/>
        <v>0</v>
      </c>
      <c r="X98" s="154"/>
      <c r="Y98" s="154"/>
      <c r="AA98" s="74">
        <f t="shared" si="53"/>
        <v>0</v>
      </c>
    </row>
    <row r="99" spans="1:27" s="194" customFormat="1" x14ac:dyDescent="0.25">
      <c r="A99" s="189"/>
      <c r="B99" s="190" t="s">
        <v>353</v>
      </c>
      <c r="C99" s="191" t="s">
        <v>354</v>
      </c>
      <c r="D99" s="154"/>
      <c r="E99" s="154"/>
      <c r="F99" s="72">
        <f t="shared" si="51"/>
        <v>27200</v>
      </c>
      <c r="G99" s="72"/>
      <c r="H99" s="193">
        <v>12000</v>
      </c>
      <c r="I99" s="192"/>
      <c r="J99" s="73">
        <f t="shared" si="57"/>
        <v>12000</v>
      </c>
      <c r="K99" s="192"/>
      <c r="L99" s="192"/>
      <c r="M99" s="193">
        <v>3200</v>
      </c>
      <c r="N99" s="192"/>
      <c r="O99" s="192"/>
      <c r="P99" s="192"/>
      <c r="Q99" s="192"/>
      <c r="R99" s="192"/>
      <c r="S99" s="192"/>
      <c r="T99" s="73">
        <f t="shared" si="59"/>
        <v>3200</v>
      </c>
      <c r="U99" s="73">
        <f t="shared" si="60"/>
        <v>15200</v>
      </c>
      <c r="V99" s="192"/>
      <c r="W99" s="73">
        <f t="shared" si="62"/>
        <v>15200</v>
      </c>
      <c r="X99" s="154"/>
      <c r="Y99" s="154"/>
      <c r="AA99" s="74">
        <f t="shared" si="53"/>
        <v>15200</v>
      </c>
    </row>
    <row r="100" spans="1:27" s="194" customFormat="1" ht="12.75" customHeight="1" x14ac:dyDescent="0.25">
      <c r="A100" s="189"/>
      <c r="B100" s="190" t="s">
        <v>355</v>
      </c>
      <c r="C100" s="191" t="s">
        <v>356</v>
      </c>
      <c r="D100" s="154"/>
      <c r="E100" s="154"/>
      <c r="F100" s="72">
        <f t="shared" si="51"/>
        <v>0</v>
      </c>
      <c r="G100" s="72"/>
      <c r="H100" s="192">
        <v>0</v>
      </c>
      <c r="I100" s="192"/>
      <c r="J100" s="73">
        <f t="shared" si="57"/>
        <v>0</v>
      </c>
      <c r="K100" s="192"/>
      <c r="L100" s="192"/>
      <c r="M100" s="192">
        <v>0</v>
      </c>
      <c r="N100" s="192"/>
      <c r="O100" s="192"/>
      <c r="P100" s="192"/>
      <c r="Q100" s="192"/>
      <c r="R100" s="192"/>
      <c r="S100" s="192"/>
      <c r="T100" s="73">
        <f t="shared" si="59"/>
        <v>0</v>
      </c>
      <c r="U100" s="73">
        <f t="shared" si="60"/>
        <v>0</v>
      </c>
      <c r="V100" s="192"/>
      <c r="W100" s="73">
        <f t="shared" si="62"/>
        <v>0</v>
      </c>
      <c r="X100" s="154"/>
      <c r="Y100" s="154"/>
      <c r="AA100" s="74">
        <f t="shared" si="53"/>
        <v>0</v>
      </c>
    </row>
    <row r="101" spans="1:27" s="199" customFormat="1" ht="12.75" customHeight="1" x14ac:dyDescent="0.25">
      <c r="A101" s="195"/>
      <c r="B101" s="195">
        <v>32</v>
      </c>
      <c r="C101" s="196"/>
      <c r="D101" s="197" t="e">
        <f>SUM(#REF!+D102+#REF!+#REF!+#REF!)</f>
        <v>#REF!</v>
      </c>
      <c r="E101" s="197" t="e">
        <f>SUM(#REF!+E102+#REF!+#REF!+#REF!)</f>
        <v>#REF!</v>
      </c>
      <c r="F101" s="72">
        <f t="shared" si="51"/>
        <v>2750</v>
      </c>
      <c r="G101" s="197"/>
      <c r="H101" s="198">
        <f>+H102</f>
        <v>1375</v>
      </c>
      <c r="I101" s="198">
        <f t="shared" ref="I101:W102" si="75">+I102</f>
        <v>0</v>
      </c>
      <c r="J101" s="198">
        <f t="shared" si="75"/>
        <v>1375</v>
      </c>
      <c r="K101" s="198">
        <f t="shared" si="75"/>
        <v>0</v>
      </c>
      <c r="L101" s="198">
        <f t="shared" si="75"/>
        <v>0</v>
      </c>
      <c r="M101" s="198">
        <f t="shared" si="75"/>
        <v>0</v>
      </c>
      <c r="N101" s="198">
        <f t="shared" si="75"/>
        <v>0</v>
      </c>
      <c r="O101" s="198">
        <f t="shared" si="75"/>
        <v>0</v>
      </c>
      <c r="P101" s="198">
        <f t="shared" si="75"/>
        <v>0</v>
      </c>
      <c r="Q101" s="198">
        <f t="shared" si="75"/>
        <v>0</v>
      </c>
      <c r="R101" s="198">
        <f t="shared" si="75"/>
        <v>0</v>
      </c>
      <c r="S101" s="198">
        <f t="shared" si="75"/>
        <v>0</v>
      </c>
      <c r="T101" s="198">
        <f t="shared" si="75"/>
        <v>0</v>
      </c>
      <c r="U101" s="198">
        <f t="shared" si="75"/>
        <v>1375</v>
      </c>
      <c r="V101" s="198">
        <f t="shared" si="75"/>
        <v>0</v>
      </c>
      <c r="W101" s="198">
        <f t="shared" si="75"/>
        <v>1375</v>
      </c>
      <c r="X101" s="197">
        <v>1450</v>
      </c>
      <c r="Y101" s="197">
        <v>1500</v>
      </c>
      <c r="AA101" s="74">
        <f t="shared" si="53"/>
        <v>1375</v>
      </c>
    </row>
    <row r="102" spans="1:27" s="199" customFormat="1" x14ac:dyDescent="0.25">
      <c r="A102" s="195"/>
      <c r="B102" s="195">
        <v>322</v>
      </c>
      <c r="C102" s="196"/>
      <c r="D102" s="197" t="e">
        <f>SUM(D103+#REF!+#REF!+#REF!+#REF!+#REF!)</f>
        <v>#REF!</v>
      </c>
      <c r="E102" s="197" t="e">
        <f>SUM(E103+#REF!+#REF!+#REF!+#REF!+#REF!)</f>
        <v>#REF!</v>
      </c>
      <c r="F102" s="72">
        <f t="shared" si="51"/>
        <v>2750</v>
      </c>
      <c r="G102" s="197"/>
      <c r="H102" s="198">
        <f>+H103</f>
        <v>1375</v>
      </c>
      <c r="I102" s="198">
        <f>+I103</f>
        <v>0</v>
      </c>
      <c r="J102" s="73">
        <f t="shared" si="57"/>
        <v>1375</v>
      </c>
      <c r="K102" s="198">
        <f>+K103</f>
        <v>0</v>
      </c>
      <c r="L102" s="198">
        <f t="shared" si="75"/>
        <v>0</v>
      </c>
      <c r="M102" s="198">
        <f t="shared" si="75"/>
        <v>0</v>
      </c>
      <c r="N102" s="198">
        <f t="shared" si="75"/>
        <v>0</v>
      </c>
      <c r="O102" s="198">
        <f t="shared" si="75"/>
        <v>0</v>
      </c>
      <c r="P102" s="198">
        <f t="shared" si="75"/>
        <v>0</v>
      </c>
      <c r="Q102" s="198">
        <f t="shared" si="75"/>
        <v>0</v>
      </c>
      <c r="R102" s="198">
        <f t="shared" si="75"/>
        <v>0</v>
      </c>
      <c r="S102" s="198">
        <f t="shared" si="75"/>
        <v>0</v>
      </c>
      <c r="T102" s="198">
        <f t="shared" si="75"/>
        <v>0</v>
      </c>
      <c r="U102" s="73">
        <f t="shared" si="60"/>
        <v>1375</v>
      </c>
      <c r="V102" s="198">
        <f>+V103</f>
        <v>0</v>
      </c>
      <c r="W102" s="73">
        <f t="shared" si="62"/>
        <v>1375</v>
      </c>
      <c r="X102" s="197">
        <f>+X103</f>
        <v>0</v>
      </c>
      <c r="Y102" s="197">
        <f>+Y103</f>
        <v>0</v>
      </c>
      <c r="AA102" s="74">
        <f t="shared" si="53"/>
        <v>1375</v>
      </c>
    </row>
    <row r="103" spans="1:27" s="194" customFormat="1" x14ac:dyDescent="0.25">
      <c r="A103" s="189"/>
      <c r="B103" s="190" t="s">
        <v>364</v>
      </c>
      <c r="C103" s="191" t="s">
        <v>428</v>
      </c>
      <c r="D103" s="154"/>
      <c r="E103" s="154"/>
      <c r="F103" s="72">
        <f t="shared" si="51"/>
        <v>2750</v>
      </c>
      <c r="G103" s="72"/>
      <c r="H103" s="192">
        <v>1375</v>
      </c>
      <c r="I103" s="192"/>
      <c r="J103" s="73">
        <f t="shared" si="57"/>
        <v>1375</v>
      </c>
      <c r="K103" s="192"/>
      <c r="L103" s="192"/>
      <c r="M103" s="192"/>
      <c r="N103" s="192"/>
      <c r="O103" s="192"/>
      <c r="P103" s="192"/>
      <c r="Q103" s="192"/>
      <c r="R103" s="192"/>
      <c r="S103" s="192"/>
      <c r="T103" s="73">
        <f t="shared" si="59"/>
        <v>0</v>
      </c>
      <c r="U103" s="73">
        <f t="shared" si="60"/>
        <v>1375</v>
      </c>
      <c r="V103" s="192"/>
      <c r="W103" s="73">
        <f t="shared" si="62"/>
        <v>1375</v>
      </c>
      <c r="X103" s="154"/>
      <c r="Y103" s="154"/>
      <c r="AA103" s="74">
        <f t="shared" si="53"/>
        <v>1375</v>
      </c>
    </row>
    <row r="104" spans="1:27" s="194" customFormat="1" x14ac:dyDescent="0.25">
      <c r="A104" s="189"/>
      <c r="B104" s="207"/>
      <c r="C104" s="208"/>
      <c r="D104" s="154"/>
      <c r="E104" s="154"/>
      <c r="F104" s="72"/>
      <c r="G104" s="72"/>
      <c r="H104" s="192"/>
      <c r="I104" s="192"/>
      <c r="J104" s="73"/>
      <c r="K104" s="192"/>
      <c r="L104" s="192"/>
      <c r="M104" s="192"/>
      <c r="N104" s="192"/>
      <c r="O104" s="192"/>
      <c r="P104" s="192"/>
      <c r="Q104" s="192"/>
      <c r="R104" s="192"/>
      <c r="S104" s="192"/>
      <c r="T104" s="73"/>
      <c r="U104" s="73"/>
      <c r="V104" s="192"/>
      <c r="W104" s="73"/>
      <c r="X104" s="154"/>
      <c r="Y104" s="154"/>
      <c r="AA104" s="74"/>
    </row>
    <row r="105" spans="1:27" s="194" customFormat="1" ht="14.25" x14ac:dyDescent="0.25">
      <c r="A105" s="189"/>
      <c r="B105" s="207"/>
      <c r="C105" s="209" t="s">
        <v>429</v>
      </c>
      <c r="D105" s="154"/>
      <c r="E105" s="154"/>
      <c r="F105" s="72"/>
      <c r="G105" s="72"/>
      <c r="H105" s="198">
        <f>+H106</f>
        <v>4400</v>
      </c>
      <c r="I105" s="198">
        <v>0</v>
      </c>
      <c r="J105" s="73">
        <f t="shared" ref="J105:J116" si="76">SUM(H105:I105)</f>
        <v>4400</v>
      </c>
      <c r="K105" s="198">
        <v>0</v>
      </c>
      <c r="L105" s="198">
        <v>0</v>
      </c>
      <c r="M105" s="198">
        <v>0</v>
      </c>
      <c r="N105" s="198"/>
      <c r="O105" s="198">
        <v>0</v>
      </c>
      <c r="P105" s="198">
        <v>0</v>
      </c>
      <c r="Q105" s="198"/>
      <c r="R105" s="198"/>
      <c r="S105" s="198"/>
      <c r="T105" s="187">
        <f t="shared" ref="T105:T113" si="77">SUM(K105:S105)</f>
        <v>0</v>
      </c>
      <c r="U105" s="73">
        <f t="shared" ref="U105:U116" si="78">SUM(J105+T105)</f>
        <v>4400</v>
      </c>
      <c r="V105" s="192"/>
      <c r="W105" s="73">
        <f t="shared" ref="W105:W116" si="79">SUM(U105:V105)</f>
        <v>4400</v>
      </c>
      <c r="X105" s="197">
        <f>+X106</f>
        <v>11490</v>
      </c>
      <c r="Y105" s="197">
        <f>+Y106</f>
        <v>11910</v>
      </c>
      <c r="AA105" s="74"/>
    </row>
    <row r="106" spans="1:27" s="194" customFormat="1" x14ac:dyDescent="0.25">
      <c r="A106" s="189"/>
      <c r="B106" s="210">
        <v>3</v>
      </c>
      <c r="C106" s="211" t="s">
        <v>430</v>
      </c>
      <c r="D106" s="154"/>
      <c r="E106" s="154"/>
      <c r="F106" s="72"/>
      <c r="G106" s="72"/>
      <c r="H106" s="198">
        <f>+H107+H114</f>
        <v>4400</v>
      </c>
      <c r="I106" s="198">
        <v>0</v>
      </c>
      <c r="J106" s="73">
        <f t="shared" si="76"/>
        <v>4400</v>
      </c>
      <c r="K106" s="192"/>
      <c r="L106" s="192"/>
      <c r="M106" s="192"/>
      <c r="N106" s="192"/>
      <c r="O106" s="192"/>
      <c r="P106" s="192"/>
      <c r="Q106" s="192"/>
      <c r="R106" s="192"/>
      <c r="S106" s="192"/>
      <c r="T106" s="73">
        <f t="shared" si="77"/>
        <v>0</v>
      </c>
      <c r="U106" s="73">
        <f t="shared" si="78"/>
        <v>4400</v>
      </c>
      <c r="V106" s="192"/>
      <c r="W106" s="73">
        <f t="shared" si="79"/>
        <v>4400</v>
      </c>
      <c r="X106" s="197">
        <f>+X107+X114</f>
        <v>11490</v>
      </c>
      <c r="Y106" s="197">
        <f>+Y107+Y114</f>
        <v>11910</v>
      </c>
      <c r="AA106" s="74"/>
    </row>
    <row r="107" spans="1:27" s="194" customFormat="1" x14ac:dyDescent="0.25">
      <c r="A107" s="189"/>
      <c r="B107" s="210">
        <v>31</v>
      </c>
      <c r="C107" s="211"/>
      <c r="D107" s="154"/>
      <c r="E107" s="154"/>
      <c r="F107" s="72"/>
      <c r="G107" s="72"/>
      <c r="H107" s="198">
        <f>+H108+H112+H110</f>
        <v>4400</v>
      </c>
      <c r="I107" s="198">
        <v>0</v>
      </c>
      <c r="J107" s="73">
        <f t="shared" si="76"/>
        <v>4400</v>
      </c>
      <c r="K107" s="192"/>
      <c r="L107" s="192"/>
      <c r="M107" s="192"/>
      <c r="N107" s="192"/>
      <c r="O107" s="192"/>
      <c r="P107" s="192"/>
      <c r="Q107" s="192"/>
      <c r="R107" s="192"/>
      <c r="S107" s="192"/>
      <c r="T107" s="73">
        <f t="shared" si="77"/>
        <v>0</v>
      </c>
      <c r="U107" s="73">
        <f t="shared" si="78"/>
        <v>4400</v>
      </c>
      <c r="V107" s="192"/>
      <c r="W107" s="73">
        <f t="shared" si="79"/>
        <v>4400</v>
      </c>
      <c r="X107" s="197">
        <v>11490</v>
      </c>
      <c r="Y107" s="197">
        <v>11910</v>
      </c>
      <c r="AA107" s="74"/>
    </row>
    <row r="108" spans="1:27" s="194" customFormat="1" x14ac:dyDescent="0.25">
      <c r="A108" s="189"/>
      <c r="B108" s="210">
        <v>311</v>
      </c>
      <c r="C108" s="211"/>
      <c r="D108" s="154"/>
      <c r="E108" s="154"/>
      <c r="F108" s="72"/>
      <c r="G108" s="72"/>
      <c r="H108" s="198">
        <f>+H109</f>
        <v>3500</v>
      </c>
      <c r="I108" s="198">
        <v>0</v>
      </c>
      <c r="J108" s="73">
        <f t="shared" si="76"/>
        <v>3500</v>
      </c>
      <c r="K108" s="192"/>
      <c r="L108" s="192"/>
      <c r="M108" s="192"/>
      <c r="N108" s="192"/>
      <c r="O108" s="192"/>
      <c r="P108" s="192"/>
      <c r="Q108" s="192"/>
      <c r="R108" s="192"/>
      <c r="S108" s="192"/>
      <c r="T108" s="73">
        <f t="shared" si="77"/>
        <v>0</v>
      </c>
      <c r="U108" s="73">
        <f t="shared" si="78"/>
        <v>3500</v>
      </c>
      <c r="V108" s="192"/>
      <c r="W108" s="73">
        <f t="shared" si="79"/>
        <v>3500</v>
      </c>
      <c r="X108" s="154"/>
      <c r="Y108" s="154"/>
      <c r="AA108" s="74"/>
    </row>
    <row r="109" spans="1:27" s="194" customFormat="1" x14ac:dyDescent="0.25">
      <c r="A109" s="189"/>
      <c r="B109" s="207">
        <v>3111</v>
      </c>
      <c r="C109" s="191" t="s">
        <v>342</v>
      </c>
      <c r="D109" s="154"/>
      <c r="E109" s="154"/>
      <c r="F109" s="72"/>
      <c r="G109" s="72"/>
      <c r="H109" s="193">
        <v>3500</v>
      </c>
      <c r="I109" s="192">
        <v>0</v>
      </c>
      <c r="J109" s="73">
        <f t="shared" si="76"/>
        <v>3500</v>
      </c>
      <c r="K109" s="192"/>
      <c r="L109" s="192"/>
      <c r="M109" s="192"/>
      <c r="N109" s="192"/>
      <c r="O109" s="192"/>
      <c r="P109" s="192"/>
      <c r="Q109" s="192"/>
      <c r="R109" s="192"/>
      <c r="S109" s="192"/>
      <c r="T109" s="73">
        <f t="shared" si="77"/>
        <v>0</v>
      </c>
      <c r="U109" s="73">
        <f t="shared" si="78"/>
        <v>3500</v>
      </c>
      <c r="V109" s="192"/>
      <c r="W109" s="73">
        <f t="shared" si="79"/>
        <v>3500</v>
      </c>
      <c r="X109" s="154"/>
      <c r="Y109" s="154"/>
      <c r="AA109" s="74"/>
    </row>
    <row r="110" spans="1:27" s="194" customFormat="1" x14ac:dyDescent="0.25">
      <c r="A110" s="189"/>
      <c r="B110" s="195">
        <v>312</v>
      </c>
      <c r="C110" s="196"/>
      <c r="D110" s="154"/>
      <c r="E110" s="154"/>
      <c r="F110" s="72"/>
      <c r="G110" s="72"/>
      <c r="H110" s="198">
        <f>+H111</f>
        <v>300</v>
      </c>
      <c r="I110" s="192"/>
      <c r="J110" s="73">
        <f t="shared" si="76"/>
        <v>300</v>
      </c>
      <c r="K110" s="192"/>
      <c r="L110" s="192"/>
      <c r="M110" s="192"/>
      <c r="N110" s="192"/>
      <c r="O110" s="192"/>
      <c r="P110" s="192"/>
      <c r="Q110" s="192"/>
      <c r="R110" s="192"/>
      <c r="S110" s="192"/>
      <c r="T110" s="73">
        <f t="shared" si="77"/>
        <v>0</v>
      </c>
      <c r="U110" s="73">
        <f t="shared" si="78"/>
        <v>300</v>
      </c>
      <c r="V110" s="192"/>
      <c r="W110" s="73">
        <f t="shared" si="79"/>
        <v>300</v>
      </c>
      <c r="X110" s="154"/>
      <c r="Y110" s="154"/>
      <c r="AA110" s="74"/>
    </row>
    <row r="111" spans="1:27" s="194" customFormat="1" x14ac:dyDescent="0.25">
      <c r="A111" s="189"/>
      <c r="B111" s="190" t="s">
        <v>349</v>
      </c>
      <c r="C111" s="191" t="s">
        <v>350</v>
      </c>
      <c r="D111" s="154"/>
      <c r="E111" s="154"/>
      <c r="F111" s="72"/>
      <c r="G111" s="72"/>
      <c r="H111" s="193">
        <v>300</v>
      </c>
      <c r="I111" s="192"/>
      <c r="J111" s="73">
        <f t="shared" si="76"/>
        <v>300</v>
      </c>
      <c r="K111" s="192"/>
      <c r="L111" s="192"/>
      <c r="M111" s="192"/>
      <c r="N111" s="192"/>
      <c r="O111" s="192"/>
      <c r="P111" s="192"/>
      <c r="Q111" s="192"/>
      <c r="R111" s="192"/>
      <c r="S111" s="192"/>
      <c r="T111" s="73">
        <f t="shared" si="77"/>
        <v>0</v>
      </c>
      <c r="U111" s="73">
        <f t="shared" si="78"/>
        <v>300</v>
      </c>
      <c r="V111" s="192"/>
      <c r="W111" s="73">
        <f t="shared" si="79"/>
        <v>300</v>
      </c>
      <c r="X111" s="154"/>
      <c r="Y111" s="154"/>
      <c r="AA111" s="74"/>
    </row>
    <row r="112" spans="1:27" s="194" customFormat="1" x14ac:dyDescent="0.25">
      <c r="A112" s="189"/>
      <c r="B112" s="195">
        <v>313</v>
      </c>
      <c r="C112" s="196"/>
      <c r="D112" s="154"/>
      <c r="E112" s="154"/>
      <c r="F112" s="72"/>
      <c r="G112" s="72"/>
      <c r="H112" s="198">
        <f>SUM(H113:H113)</f>
        <v>600</v>
      </c>
      <c r="I112" s="192"/>
      <c r="J112" s="73">
        <f t="shared" si="76"/>
        <v>600</v>
      </c>
      <c r="K112" s="192"/>
      <c r="L112" s="192"/>
      <c r="M112" s="192"/>
      <c r="N112" s="192"/>
      <c r="O112" s="192"/>
      <c r="P112" s="192"/>
      <c r="Q112" s="192"/>
      <c r="R112" s="192"/>
      <c r="S112" s="192"/>
      <c r="T112" s="73">
        <f t="shared" si="77"/>
        <v>0</v>
      </c>
      <c r="U112" s="73">
        <f t="shared" si="78"/>
        <v>600</v>
      </c>
      <c r="V112" s="192"/>
      <c r="W112" s="73">
        <f t="shared" si="79"/>
        <v>600</v>
      </c>
      <c r="X112" s="154"/>
      <c r="Y112" s="154"/>
      <c r="AA112" s="74"/>
    </row>
    <row r="113" spans="1:27" s="194" customFormat="1" x14ac:dyDescent="0.25">
      <c r="A113" s="189"/>
      <c r="B113" s="190" t="s">
        <v>353</v>
      </c>
      <c r="C113" s="191" t="s">
        <v>354</v>
      </c>
      <c r="D113" s="154"/>
      <c r="E113" s="154"/>
      <c r="F113" s="72"/>
      <c r="G113" s="72"/>
      <c r="H113" s="193">
        <v>600</v>
      </c>
      <c r="I113" s="192"/>
      <c r="J113" s="73">
        <f t="shared" si="76"/>
        <v>600</v>
      </c>
      <c r="K113" s="192"/>
      <c r="L113" s="192"/>
      <c r="M113" s="192"/>
      <c r="N113" s="192"/>
      <c r="O113" s="192"/>
      <c r="P113" s="192"/>
      <c r="Q113" s="192"/>
      <c r="R113" s="192"/>
      <c r="S113" s="192"/>
      <c r="T113" s="73">
        <f t="shared" si="77"/>
        <v>0</v>
      </c>
      <c r="U113" s="73">
        <f t="shared" si="78"/>
        <v>600</v>
      </c>
      <c r="V113" s="192"/>
      <c r="W113" s="73">
        <f t="shared" si="79"/>
        <v>600</v>
      </c>
      <c r="X113" s="154"/>
      <c r="Y113" s="154"/>
      <c r="AA113" s="74"/>
    </row>
    <row r="114" spans="1:27" s="194" customFormat="1" x14ac:dyDescent="0.25">
      <c r="A114" s="189"/>
      <c r="B114" s="195">
        <v>32</v>
      </c>
      <c r="C114" s="196"/>
      <c r="D114" s="154"/>
      <c r="E114" s="154"/>
      <c r="F114" s="72"/>
      <c r="G114" s="72"/>
      <c r="H114" s="198">
        <f>+H116</f>
        <v>0</v>
      </c>
      <c r="I114" s="192"/>
      <c r="J114" s="73">
        <f t="shared" si="76"/>
        <v>0</v>
      </c>
      <c r="K114" s="192"/>
      <c r="L114" s="192"/>
      <c r="M114" s="192"/>
      <c r="N114" s="192"/>
      <c r="O114" s="192"/>
      <c r="P114" s="192"/>
      <c r="Q114" s="192"/>
      <c r="R114" s="192"/>
      <c r="S114" s="192"/>
      <c r="T114" s="73"/>
      <c r="U114" s="73">
        <f t="shared" si="78"/>
        <v>0</v>
      </c>
      <c r="V114" s="192"/>
      <c r="W114" s="73">
        <f t="shared" si="79"/>
        <v>0</v>
      </c>
      <c r="X114" s="197">
        <v>0</v>
      </c>
      <c r="Y114" s="197">
        <v>0</v>
      </c>
      <c r="AA114" s="74"/>
    </row>
    <row r="115" spans="1:27" s="194" customFormat="1" x14ac:dyDescent="0.25">
      <c r="A115" s="189"/>
      <c r="B115" s="195">
        <v>321</v>
      </c>
      <c r="C115" s="196"/>
      <c r="D115" s="154"/>
      <c r="E115" s="154"/>
      <c r="F115" s="72"/>
      <c r="G115" s="72"/>
      <c r="H115" s="192">
        <v>0</v>
      </c>
      <c r="I115" s="192"/>
      <c r="J115" s="73">
        <f t="shared" si="76"/>
        <v>0</v>
      </c>
      <c r="K115" s="192"/>
      <c r="L115" s="192"/>
      <c r="M115" s="192"/>
      <c r="N115" s="192"/>
      <c r="O115" s="192"/>
      <c r="P115" s="192"/>
      <c r="Q115" s="192"/>
      <c r="R115" s="192"/>
      <c r="S115" s="192"/>
      <c r="T115" s="73"/>
      <c r="U115" s="73">
        <f t="shared" si="78"/>
        <v>0</v>
      </c>
      <c r="V115" s="192"/>
      <c r="W115" s="73">
        <f t="shared" si="79"/>
        <v>0</v>
      </c>
      <c r="X115" s="154"/>
      <c r="Y115" s="154"/>
      <c r="AA115" s="74"/>
    </row>
    <row r="116" spans="1:27" s="194" customFormat="1" x14ac:dyDescent="0.25">
      <c r="A116" s="189"/>
      <c r="B116" s="190" t="s">
        <v>359</v>
      </c>
      <c r="C116" s="191" t="s">
        <v>360</v>
      </c>
      <c r="D116" s="154"/>
      <c r="E116" s="154"/>
      <c r="F116" s="72"/>
      <c r="G116" s="72"/>
      <c r="H116" s="192">
        <v>0</v>
      </c>
      <c r="I116" s="192"/>
      <c r="J116" s="73">
        <f t="shared" si="76"/>
        <v>0</v>
      </c>
      <c r="K116" s="192"/>
      <c r="L116" s="192"/>
      <c r="M116" s="192"/>
      <c r="N116" s="192"/>
      <c r="O116" s="192"/>
      <c r="P116" s="192"/>
      <c r="Q116" s="192"/>
      <c r="R116" s="192"/>
      <c r="S116" s="192"/>
      <c r="T116" s="73"/>
      <c r="U116" s="73">
        <f t="shared" si="78"/>
        <v>0</v>
      </c>
      <c r="V116" s="192"/>
      <c r="W116" s="73">
        <f t="shared" si="79"/>
        <v>0</v>
      </c>
      <c r="X116" s="154"/>
      <c r="Y116" s="154"/>
      <c r="AA116" s="74"/>
    </row>
    <row r="117" spans="1:27" s="194" customFormat="1" x14ac:dyDescent="0.25">
      <c r="A117" s="189"/>
      <c r="B117" s="207"/>
      <c r="C117" s="208"/>
      <c r="D117" s="154"/>
      <c r="E117" s="154"/>
      <c r="F117" s="72"/>
      <c r="G117" s="72"/>
      <c r="H117" s="192"/>
      <c r="I117" s="192"/>
      <c r="J117" s="73"/>
      <c r="K117" s="192"/>
      <c r="L117" s="192"/>
      <c r="M117" s="192"/>
      <c r="N117" s="192"/>
      <c r="O117" s="192"/>
      <c r="P117" s="192"/>
      <c r="Q117" s="192"/>
      <c r="R117" s="192"/>
      <c r="S117" s="192"/>
      <c r="T117" s="73"/>
      <c r="U117" s="73"/>
      <c r="V117" s="192"/>
      <c r="W117" s="73"/>
      <c r="X117" s="154"/>
      <c r="Y117" s="154"/>
      <c r="AA117" s="74"/>
    </row>
    <row r="118" spans="1:27" s="183" customFormat="1" x14ac:dyDescent="0.25">
      <c r="B118" s="184"/>
      <c r="C118" s="185" t="s">
        <v>431</v>
      </c>
      <c r="D118" s="186" t="e">
        <f>SUM(D119+#REF!)</f>
        <v>#REF!</v>
      </c>
      <c r="E118" s="186" t="e">
        <f>SUM(E119+#REF!)</f>
        <v>#REF!</v>
      </c>
      <c r="F118" s="72">
        <f t="shared" ref="F118:F120" si="80">SUM(H118:S118)</f>
        <v>4020</v>
      </c>
      <c r="G118" s="186"/>
      <c r="H118" s="187">
        <f>SUM(H119)</f>
        <v>2010</v>
      </c>
      <c r="I118" s="187">
        <f t="shared" ref="I118:W118" si="81">SUM(I119)</f>
        <v>0</v>
      </c>
      <c r="J118" s="187">
        <f t="shared" si="81"/>
        <v>2010</v>
      </c>
      <c r="K118" s="187">
        <f t="shared" si="81"/>
        <v>0</v>
      </c>
      <c r="L118" s="187">
        <f t="shared" si="81"/>
        <v>0</v>
      </c>
      <c r="M118" s="187">
        <f t="shared" si="81"/>
        <v>0</v>
      </c>
      <c r="N118" s="187">
        <f t="shared" si="81"/>
        <v>0</v>
      </c>
      <c r="O118" s="187">
        <f t="shared" si="81"/>
        <v>0</v>
      </c>
      <c r="P118" s="187">
        <f t="shared" si="81"/>
        <v>0</v>
      </c>
      <c r="Q118" s="187">
        <f t="shared" si="81"/>
        <v>0</v>
      </c>
      <c r="R118" s="187">
        <f t="shared" si="81"/>
        <v>0</v>
      </c>
      <c r="S118" s="187">
        <f t="shared" si="81"/>
        <v>0</v>
      </c>
      <c r="T118" s="187">
        <f t="shared" si="81"/>
        <v>0</v>
      </c>
      <c r="U118" s="187">
        <f t="shared" si="81"/>
        <v>2010</v>
      </c>
      <c r="V118" s="187">
        <f t="shared" si="81"/>
        <v>0</v>
      </c>
      <c r="W118" s="187">
        <f t="shared" si="81"/>
        <v>2010</v>
      </c>
      <c r="X118" s="186">
        <f>+X119</f>
        <v>2120</v>
      </c>
      <c r="Y118" s="186">
        <f>+Y119</f>
        <v>2200</v>
      </c>
      <c r="AA118" s="74">
        <f t="shared" ref="AA118:AA120" si="82">SUM(H118+T118)</f>
        <v>2010</v>
      </c>
    </row>
    <row r="119" spans="1:27" s="183" customFormat="1" x14ac:dyDescent="0.25">
      <c r="B119" s="184">
        <v>3</v>
      </c>
      <c r="C119" s="183" t="s">
        <v>340</v>
      </c>
      <c r="D119" s="186" t="e">
        <f>SUM(#REF!+D120+#REF!)</f>
        <v>#REF!</v>
      </c>
      <c r="E119" s="186" t="e">
        <f>SUM(#REF!+E120+#REF!)</f>
        <v>#REF!</v>
      </c>
      <c r="F119" s="72">
        <f t="shared" si="80"/>
        <v>4020</v>
      </c>
      <c r="G119" s="186"/>
      <c r="H119" s="187">
        <f>SUM(+H120)</f>
        <v>2010</v>
      </c>
      <c r="I119" s="187">
        <f t="shared" ref="I119:W119" si="83">SUM(+I120)</f>
        <v>0</v>
      </c>
      <c r="J119" s="187">
        <f t="shared" si="83"/>
        <v>2010</v>
      </c>
      <c r="K119" s="187">
        <f t="shared" si="83"/>
        <v>0</v>
      </c>
      <c r="L119" s="187">
        <f t="shared" si="83"/>
        <v>0</v>
      </c>
      <c r="M119" s="187">
        <f t="shared" si="83"/>
        <v>0</v>
      </c>
      <c r="N119" s="187">
        <f t="shared" si="83"/>
        <v>0</v>
      </c>
      <c r="O119" s="187">
        <f t="shared" si="83"/>
        <v>0</v>
      </c>
      <c r="P119" s="187">
        <f t="shared" si="83"/>
        <v>0</v>
      </c>
      <c r="Q119" s="187">
        <f t="shared" si="83"/>
        <v>0</v>
      </c>
      <c r="R119" s="187">
        <f t="shared" si="83"/>
        <v>0</v>
      </c>
      <c r="S119" s="187">
        <f t="shared" si="83"/>
        <v>0</v>
      </c>
      <c r="T119" s="187">
        <f t="shared" si="83"/>
        <v>0</v>
      </c>
      <c r="U119" s="187">
        <f t="shared" si="83"/>
        <v>2010</v>
      </c>
      <c r="V119" s="187">
        <f t="shared" si="83"/>
        <v>0</v>
      </c>
      <c r="W119" s="187">
        <f t="shared" si="83"/>
        <v>2010</v>
      </c>
      <c r="X119" s="186">
        <f>+X120</f>
        <v>2120</v>
      </c>
      <c r="Y119" s="186">
        <f>+Y120</f>
        <v>2200</v>
      </c>
      <c r="AA119" s="74">
        <f t="shared" si="82"/>
        <v>2010</v>
      </c>
    </row>
    <row r="120" spans="1:27" s="199" customFormat="1" ht="12.75" customHeight="1" x14ac:dyDescent="0.25">
      <c r="A120" s="195"/>
      <c r="B120" s="195">
        <v>32</v>
      </c>
      <c r="C120" s="196"/>
      <c r="D120" s="197" t="e">
        <f>SUM(#REF!+#REF!+#REF!+#REF!+D121)</f>
        <v>#REF!</v>
      </c>
      <c r="E120" s="197" t="e">
        <f>SUM(#REF!+#REF!+#REF!+#REF!+E121)</f>
        <v>#REF!</v>
      </c>
      <c r="F120" s="72">
        <f t="shared" si="80"/>
        <v>4020</v>
      </c>
      <c r="G120" s="197"/>
      <c r="H120" s="198">
        <f>+H121</f>
        <v>2010</v>
      </c>
      <c r="I120" s="198">
        <f t="shared" ref="I120:W121" si="84">+I121</f>
        <v>0</v>
      </c>
      <c r="J120" s="198">
        <f t="shared" si="84"/>
        <v>2010</v>
      </c>
      <c r="K120" s="198">
        <f t="shared" si="84"/>
        <v>0</v>
      </c>
      <c r="L120" s="198">
        <f t="shared" si="84"/>
        <v>0</v>
      </c>
      <c r="M120" s="198">
        <f t="shared" si="84"/>
        <v>0</v>
      </c>
      <c r="N120" s="198">
        <f t="shared" si="84"/>
        <v>0</v>
      </c>
      <c r="O120" s="198">
        <f t="shared" si="84"/>
        <v>0</v>
      </c>
      <c r="P120" s="198">
        <f t="shared" si="84"/>
        <v>0</v>
      </c>
      <c r="Q120" s="198">
        <f t="shared" si="84"/>
        <v>0</v>
      </c>
      <c r="R120" s="198">
        <f t="shared" si="84"/>
        <v>0</v>
      </c>
      <c r="S120" s="198">
        <f t="shared" si="84"/>
        <v>0</v>
      </c>
      <c r="T120" s="198">
        <f t="shared" si="84"/>
        <v>0</v>
      </c>
      <c r="U120" s="198">
        <f t="shared" si="84"/>
        <v>2010</v>
      </c>
      <c r="V120" s="198">
        <f t="shared" si="84"/>
        <v>0</v>
      </c>
      <c r="W120" s="198">
        <f t="shared" si="84"/>
        <v>2010</v>
      </c>
      <c r="X120" s="186">
        <v>2120</v>
      </c>
      <c r="Y120" s="186">
        <v>2200</v>
      </c>
      <c r="AA120" s="74">
        <f t="shared" si="82"/>
        <v>2010</v>
      </c>
    </row>
    <row r="121" spans="1:27" s="199" customFormat="1" x14ac:dyDescent="0.25">
      <c r="A121" s="195"/>
      <c r="B121" s="202" t="s">
        <v>396</v>
      </c>
      <c r="C121" s="196"/>
      <c r="D121" s="197" t="e">
        <f>SUM(D122+#REF!+#REF!+#REF!+#REF!+#REF!+#REF!)</f>
        <v>#REF!</v>
      </c>
      <c r="E121" s="197" t="e">
        <f>SUM(E122+#REF!+#REF!+#REF!+#REF!+#REF!+#REF!)</f>
        <v>#REF!</v>
      </c>
      <c r="F121" s="72">
        <f t="shared" ref="F121:F122" si="85">SUM(H121:S121)</f>
        <v>4020</v>
      </c>
      <c r="G121" s="197"/>
      <c r="H121" s="198">
        <f>+H122</f>
        <v>2010</v>
      </c>
      <c r="I121" s="198">
        <f t="shared" si="84"/>
        <v>0</v>
      </c>
      <c r="J121" s="198">
        <f t="shared" si="84"/>
        <v>2010</v>
      </c>
      <c r="K121" s="198">
        <f t="shared" si="84"/>
        <v>0</v>
      </c>
      <c r="L121" s="198">
        <f t="shared" si="84"/>
        <v>0</v>
      </c>
      <c r="M121" s="198">
        <f t="shared" si="84"/>
        <v>0</v>
      </c>
      <c r="N121" s="198">
        <f t="shared" si="84"/>
        <v>0</v>
      </c>
      <c r="O121" s="198">
        <f t="shared" si="84"/>
        <v>0</v>
      </c>
      <c r="P121" s="198">
        <f t="shared" si="84"/>
        <v>0</v>
      </c>
      <c r="Q121" s="198">
        <f t="shared" si="84"/>
        <v>0</v>
      </c>
      <c r="R121" s="198">
        <f t="shared" si="84"/>
        <v>0</v>
      </c>
      <c r="S121" s="198">
        <f t="shared" si="84"/>
        <v>0</v>
      </c>
      <c r="T121" s="198">
        <f t="shared" si="84"/>
        <v>0</v>
      </c>
      <c r="U121" s="198">
        <f t="shared" si="84"/>
        <v>2010</v>
      </c>
      <c r="V121" s="198">
        <f t="shared" si="84"/>
        <v>0</v>
      </c>
      <c r="W121" s="198">
        <f t="shared" si="84"/>
        <v>2010</v>
      </c>
      <c r="X121" s="197"/>
      <c r="Y121" s="197"/>
      <c r="AA121" s="74">
        <f t="shared" ref="AA121:AA122" si="86">SUM(H121+T121)</f>
        <v>2010</v>
      </c>
    </row>
    <row r="122" spans="1:27" s="194" customFormat="1" ht="12.75" customHeight="1" x14ac:dyDescent="0.25">
      <c r="A122" s="189"/>
      <c r="B122" s="190" t="s">
        <v>397</v>
      </c>
      <c r="C122" s="191" t="s">
        <v>398</v>
      </c>
      <c r="D122" s="154"/>
      <c r="E122" s="154"/>
      <c r="F122" s="72">
        <f t="shared" si="85"/>
        <v>4020</v>
      </c>
      <c r="G122" s="72"/>
      <c r="H122" s="192">
        <v>2010</v>
      </c>
      <c r="I122" s="192"/>
      <c r="J122" s="73">
        <f t="shared" ref="J122" si="87">SUM(H122:I122)</f>
        <v>2010</v>
      </c>
      <c r="K122" s="192"/>
      <c r="L122" s="192"/>
      <c r="M122" s="192"/>
      <c r="N122" s="192"/>
      <c r="O122" s="192"/>
      <c r="P122" s="192"/>
      <c r="Q122" s="192"/>
      <c r="R122" s="192"/>
      <c r="S122" s="192"/>
      <c r="T122" s="73">
        <f t="shared" ref="T122" si="88">SUM(K122:S122)</f>
        <v>0</v>
      </c>
      <c r="U122" s="73">
        <f t="shared" ref="U122" si="89">SUM(J122+T122)</f>
        <v>2010</v>
      </c>
      <c r="V122" s="192"/>
      <c r="W122" s="73">
        <f t="shared" ref="W122" si="90">SUM(U122:V122)</f>
        <v>2010</v>
      </c>
      <c r="X122" s="154"/>
      <c r="Y122" s="154"/>
      <c r="AA122" s="74">
        <f t="shared" si="86"/>
        <v>2010</v>
      </c>
    </row>
    <row r="123" spans="1:27" s="194" customFormat="1" ht="12.75" customHeight="1" x14ac:dyDescent="0.25">
      <c r="A123" s="189"/>
      <c r="B123" s="190"/>
      <c r="C123" s="191"/>
      <c r="D123" s="154"/>
      <c r="E123" s="154"/>
      <c r="F123" s="72"/>
      <c r="G123" s="72"/>
      <c r="H123" s="192"/>
      <c r="I123" s="192"/>
      <c r="J123" s="73"/>
      <c r="K123" s="192"/>
      <c r="L123" s="192"/>
      <c r="M123" s="192"/>
      <c r="N123" s="192"/>
      <c r="O123" s="192"/>
      <c r="P123" s="192"/>
      <c r="Q123" s="192"/>
      <c r="R123" s="192"/>
      <c r="S123" s="192"/>
      <c r="T123" s="73"/>
      <c r="U123" s="73"/>
      <c r="V123" s="192"/>
      <c r="W123" s="73"/>
      <c r="X123" s="154"/>
      <c r="Y123" s="154"/>
      <c r="AA123" s="74"/>
    </row>
    <row r="124" spans="1:27" s="194" customFormat="1" ht="12.75" customHeight="1" x14ac:dyDescent="0.25">
      <c r="A124" s="189"/>
      <c r="B124" s="190"/>
      <c r="C124" s="191"/>
      <c r="D124" s="154"/>
      <c r="E124" s="154"/>
      <c r="F124" s="72"/>
      <c r="G124" s="72"/>
      <c r="H124" s="192"/>
      <c r="I124" s="192"/>
      <c r="J124" s="73"/>
      <c r="K124" s="192"/>
      <c r="L124" s="192"/>
      <c r="M124" s="192"/>
      <c r="N124" s="192"/>
      <c r="O124" s="192"/>
      <c r="P124" s="192"/>
      <c r="Q124" s="192"/>
      <c r="R124" s="192"/>
      <c r="S124" s="192"/>
      <c r="T124" s="73"/>
      <c r="U124" s="73"/>
      <c r="V124" s="192"/>
      <c r="W124" s="73"/>
      <c r="X124" s="154"/>
      <c r="Y124" s="154"/>
      <c r="AA124" s="74"/>
    </row>
    <row r="125" spans="1:27" s="183" customFormat="1" x14ac:dyDescent="0.25">
      <c r="B125" s="184"/>
      <c r="C125" s="185" t="s">
        <v>432</v>
      </c>
      <c r="D125" s="186" t="e">
        <f>SUM(D126+#REF!)</f>
        <v>#REF!</v>
      </c>
      <c r="E125" s="186" t="e">
        <f>SUM(E126+#REF!)</f>
        <v>#REF!</v>
      </c>
      <c r="F125" s="72">
        <f t="shared" ref="F125:F156" si="91">SUM(H125:S125)</f>
        <v>61770</v>
      </c>
      <c r="G125" s="186"/>
      <c r="H125" s="187">
        <f>+H126</f>
        <v>2000</v>
      </c>
      <c r="I125" s="187">
        <f t="shared" ref="I125:Y125" si="92">+I126</f>
        <v>0</v>
      </c>
      <c r="J125" s="187">
        <f t="shared" si="92"/>
        <v>2000</v>
      </c>
      <c r="K125" s="187">
        <f t="shared" si="92"/>
        <v>5000</v>
      </c>
      <c r="L125" s="187">
        <f t="shared" si="92"/>
        <v>35000</v>
      </c>
      <c r="M125" s="187">
        <f t="shared" si="92"/>
        <v>5120</v>
      </c>
      <c r="N125" s="187">
        <f t="shared" si="92"/>
        <v>0</v>
      </c>
      <c r="O125" s="187">
        <f t="shared" si="92"/>
        <v>5000</v>
      </c>
      <c r="P125" s="187">
        <f t="shared" si="92"/>
        <v>3650</v>
      </c>
      <c r="Q125" s="187">
        <f t="shared" si="92"/>
        <v>0</v>
      </c>
      <c r="R125" s="187">
        <f t="shared" si="92"/>
        <v>0</v>
      </c>
      <c r="S125" s="187">
        <f t="shared" si="92"/>
        <v>4000</v>
      </c>
      <c r="T125" s="187">
        <f t="shared" si="92"/>
        <v>57370</v>
      </c>
      <c r="U125" s="187">
        <f t="shared" si="92"/>
        <v>59370</v>
      </c>
      <c r="V125" s="187">
        <f t="shared" si="92"/>
        <v>0</v>
      </c>
      <c r="W125" s="187">
        <f t="shared" si="92"/>
        <v>59770</v>
      </c>
      <c r="X125" s="187">
        <f t="shared" si="92"/>
        <v>57195</v>
      </c>
      <c r="Y125" s="187">
        <f t="shared" si="92"/>
        <v>59280</v>
      </c>
      <c r="AA125" s="74">
        <f t="shared" ref="AA125:AA156" si="93">SUM(H125+T125)</f>
        <v>59370</v>
      </c>
    </row>
    <row r="126" spans="1:27" s="183" customFormat="1" x14ac:dyDescent="0.25">
      <c r="B126" s="184">
        <v>3</v>
      </c>
      <c r="C126" s="183" t="s">
        <v>340</v>
      </c>
      <c r="D126" s="186" t="e">
        <f>SUM(D127+D139+#REF!)</f>
        <v>#REF!</v>
      </c>
      <c r="E126" s="186" t="e">
        <f>SUM(E127+E139+#REF!)</f>
        <v>#REF!</v>
      </c>
      <c r="F126" s="72">
        <f t="shared" si="91"/>
        <v>61770</v>
      </c>
      <c r="G126" s="186"/>
      <c r="H126" s="187">
        <f>SUM(H127+H139)</f>
        <v>2000</v>
      </c>
      <c r="I126" s="187">
        <f t="shared" ref="I126:Y126" si="94">SUM(I127+I139)</f>
        <v>0</v>
      </c>
      <c r="J126" s="187">
        <f t="shared" si="94"/>
        <v>2000</v>
      </c>
      <c r="K126" s="187">
        <f t="shared" si="94"/>
        <v>5000</v>
      </c>
      <c r="L126" s="187">
        <f t="shared" si="94"/>
        <v>35000</v>
      </c>
      <c r="M126" s="187">
        <f>SUM(M127+M139+M172)</f>
        <v>5120</v>
      </c>
      <c r="N126" s="187">
        <f t="shared" si="94"/>
        <v>0</v>
      </c>
      <c r="O126" s="187">
        <f t="shared" si="94"/>
        <v>5000</v>
      </c>
      <c r="P126" s="187">
        <f t="shared" si="94"/>
        <v>3650</v>
      </c>
      <c r="Q126" s="187">
        <f t="shared" si="94"/>
        <v>0</v>
      </c>
      <c r="R126" s="187">
        <f t="shared" si="94"/>
        <v>0</v>
      </c>
      <c r="S126" s="187">
        <f t="shared" si="94"/>
        <v>4000</v>
      </c>
      <c r="T126" s="187">
        <f t="shared" si="94"/>
        <v>57370</v>
      </c>
      <c r="U126" s="187">
        <f t="shared" si="94"/>
        <v>59370</v>
      </c>
      <c r="V126" s="187">
        <f t="shared" si="94"/>
        <v>0</v>
      </c>
      <c r="W126" s="187">
        <f>SUM(W127+W139+W172)</f>
        <v>59770</v>
      </c>
      <c r="X126" s="187">
        <f t="shared" si="94"/>
        <v>57195</v>
      </c>
      <c r="Y126" s="187">
        <f t="shared" si="94"/>
        <v>59280</v>
      </c>
      <c r="AA126" s="74">
        <f t="shared" si="93"/>
        <v>59370</v>
      </c>
    </row>
    <row r="127" spans="1:27" s="183" customFormat="1" x14ac:dyDescent="0.25">
      <c r="B127" s="184">
        <v>31</v>
      </c>
      <c r="D127" s="186">
        <f t="shared" ref="D127:E127" si="95">SUM(D128+D133+D135)</f>
        <v>0</v>
      </c>
      <c r="E127" s="186">
        <f t="shared" si="95"/>
        <v>0</v>
      </c>
      <c r="F127" s="72">
        <f t="shared" si="91"/>
        <v>3520</v>
      </c>
      <c r="G127" s="186"/>
      <c r="H127" s="187">
        <f t="shared" ref="H127:I127" si="96">SUM(H128+H133+H135)</f>
        <v>0</v>
      </c>
      <c r="I127" s="187">
        <f t="shared" si="96"/>
        <v>0</v>
      </c>
      <c r="J127" s="73">
        <f t="shared" ref="J127:J171" si="97">SUM(H127:I127)</f>
        <v>0</v>
      </c>
      <c r="K127" s="187">
        <f t="shared" ref="K127:S127" si="98">SUM(K128+K133+K135)</f>
        <v>0</v>
      </c>
      <c r="L127" s="187">
        <f t="shared" si="98"/>
        <v>0</v>
      </c>
      <c r="M127" s="187">
        <f t="shared" si="98"/>
        <v>520</v>
      </c>
      <c r="N127" s="187"/>
      <c r="O127" s="187">
        <f t="shared" si="98"/>
        <v>3000</v>
      </c>
      <c r="P127" s="187">
        <f t="shared" si="98"/>
        <v>0</v>
      </c>
      <c r="Q127" s="187">
        <f t="shared" si="98"/>
        <v>0</v>
      </c>
      <c r="R127" s="187">
        <f t="shared" si="98"/>
        <v>0</v>
      </c>
      <c r="S127" s="187">
        <f t="shared" si="98"/>
        <v>0</v>
      </c>
      <c r="T127" s="73">
        <f t="shared" ref="T127:T156" si="99">SUM(K127:S127)</f>
        <v>3520</v>
      </c>
      <c r="U127" s="73">
        <f t="shared" ref="U127:U156" si="100">SUM(J127+T127)</f>
        <v>3520</v>
      </c>
      <c r="V127" s="187">
        <f t="shared" ref="V127" si="101">SUM(V128+V133+V135)</f>
        <v>0</v>
      </c>
      <c r="W127" s="73">
        <f t="shared" ref="W127:W173" si="102">SUM(U127:V127)</f>
        <v>3520</v>
      </c>
      <c r="X127" s="186">
        <v>3710</v>
      </c>
      <c r="Y127" s="186">
        <v>3850</v>
      </c>
      <c r="AA127" s="74">
        <f t="shared" si="93"/>
        <v>3520</v>
      </c>
    </row>
    <row r="128" spans="1:27" s="183" customFormat="1" x14ac:dyDescent="0.25">
      <c r="B128" s="184">
        <v>311</v>
      </c>
      <c r="D128" s="186">
        <f t="shared" ref="D128:E128" si="103">SUM(D129+D130+D131+D132)</f>
        <v>0</v>
      </c>
      <c r="E128" s="186">
        <f t="shared" si="103"/>
        <v>0</v>
      </c>
      <c r="F128" s="72">
        <f t="shared" si="91"/>
        <v>3050</v>
      </c>
      <c r="G128" s="186"/>
      <c r="H128" s="187">
        <f t="shared" ref="H128:I128" si="104">SUM(H129+H130+H131+H132)</f>
        <v>0</v>
      </c>
      <c r="I128" s="187">
        <f t="shared" si="104"/>
        <v>0</v>
      </c>
      <c r="J128" s="73">
        <f t="shared" si="97"/>
        <v>0</v>
      </c>
      <c r="K128" s="187">
        <f t="shared" ref="K128:S128" si="105">SUM(K129+K130+K131+K132)</f>
        <v>0</v>
      </c>
      <c r="L128" s="187">
        <f t="shared" si="105"/>
        <v>0</v>
      </c>
      <c r="M128" s="187">
        <f t="shared" si="105"/>
        <v>450</v>
      </c>
      <c r="N128" s="187"/>
      <c r="O128" s="187">
        <f t="shared" si="105"/>
        <v>2600</v>
      </c>
      <c r="P128" s="187">
        <f t="shared" si="105"/>
        <v>0</v>
      </c>
      <c r="Q128" s="187">
        <f t="shared" si="105"/>
        <v>0</v>
      </c>
      <c r="R128" s="187">
        <f t="shared" si="105"/>
        <v>0</v>
      </c>
      <c r="S128" s="187">
        <f t="shared" si="105"/>
        <v>0</v>
      </c>
      <c r="T128" s="73">
        <f t="shared" si="99"/>
        <v>3050</v>
      </c>
      <c r="U128" s="73">
        <f t="shared" si="100"/>
        <v>3050</v>
      </c>
      <c r="V128" s="187">
        <f t="shared" ref="V128" si="106">SUM(V129+V130+V131+V132)</f>
        <v>0</v>
      </c>
      <c r="W128" s="73">
        <f t="shared" si="102"/>
        <v>3050</v>
      </c>
      <c r="X128" s="186">
        <f t="shared" ref="X128:Y128" si="107">SUM(X129+X130+X131+X132)</f>
        <v>0</v>
      </c>
      <c r="Y128" s="186">
        <f t="shared" si="107"/>
        <v>0</v>
      </c>
      <c r="AA128" s="74">
        <f t="shared" si="93"/>
        <v>3050</v>
      </c>
    </row>
    <row r="129" spans="1:27" s="194" customFormat="1" x14ac:dyDescent="0.25">
      <c r="A129" s="189"/>
      <c r="B129" s="190" t="s">
        <v>341</v>
      </c>
      <c r="C129" s="191" t="s">
        <v>342</v>
      </c>
      <c r="D129" s="154"/>
      <c r="E129" s="154"/>
      <c r="F129" s="72">
        <f t="shared" si="91"/>
        <v>3050</v>
      </c>
      <c r="G129" s="72"/>
      <c r="H129" s="192"/>
      <c r="I129" s="192"/>
      <c r="J129" s="73">
        <f t="shared" si="97"/>
        <v>0</v>
      </c>
      <c r="K129" s="192"/>
      <c r="L129" s="192"/>
      <c r="M129" s="192">
        <v>450</v>
      </c>
      <c r="N129" s="192"/>
      <c r="O129" s="192">
        <v>2600</v>
      </c>
      <c r="P129" s="192"/>
      <c r="Q129" s="192"/>
      <c r="R129" s="192"/>
      <c r="S129" s="192"/>
      <c r="T129" s="73">
        <f t="shared" si="99"/>
        <v>3050</v>
      </c>
      <c r="U129" s="73">
        <f t="shared" si="100"/>
        <v>3050</v>
      </c>
      <c r="V129" s="192"/>
      <c r="W129" s="73">
        <f t="shared" si="102"/>
        <v>3050</v>
      </c>
      <c r="X129" s="154"/>
      <c r="Y129" s="154"/>
      <c r="AA129" s="74">
        <f t="shared" si="93"/>
        <v>3050</v>
      </c>
    </row>
    <row r="130" spans="1:27" s="194" customFormat="1" hidden="1" x14ac:dyDescent="0.25">
      <c r="A130" s="189"/>
      <c r="B130" s="190" t="s">
        <v>343</v>
      </c>
      <c r="C130" s="191" t="s">
        <v>344</v>
      </c>
      <c r="D130" s="154"/>
      <c r="E130" s="154"/>
      <c r="F130" s="72">
        <f t="shared" si="91"/>
        <v>0</v>
      </c>
      <c r="G130" s="72"/>
      <c r="H130" s="192"/>
      <c r="I130" s="192"/>
      <c r="J130" s="73">
        <f t="shared" si="97"/>
        <v>0</v>
      </c>
      <c r="K130" s="192"/>
      <c r="L130" s="192"/>
      <c r="M130" s="192"/>
      <c r="N130" s="192"/>
      <c r="O130" s="192"/>
      <c r="P130" s="192"/>
      <c r="Q130" s="192"/>
      <c r="R130" s="192"/>
      <c r="S130" s="192"/>
      <c r="T130" s="73">
        <f t="shared" si="99"/>
        <v>0</v>
      </c>
      <c r="U130" s="73">
        <f t="shared" si="100"/>
        <v>0</v>
      </c>
      <c r="V130" s="192"/>
      <c r="W130" s="73">
        <f t="shared" si="102"/>
        <v>0</v>
      </c>
      <c r="X130" s="154"/>
      <c r="Y130" s="154"/>
      <c r="AA130" s="74">
        <f t="shared" si="93"/>
        <v>0</v>
      </c>
    </row>
    <row r="131" spans="1:27" s="194" customFormat="1" hidden="1" x14ac:dyDescent="0.25">
      <c r="A131" s="189"/>
      <c r="B131" s="190" t="s">
        <v>345</v>
      </c>
      <c r="C131" s="191" t="s">
        <v>346</v>
      </c>
      <c r="D131" s="154"/>
      <c r="E131" s="154"/>
      <c r="F131" s="72">
        <f t="shared" si="91"/>
        <v>0</v>
      </c>
      <c r="G131" s="72"/>
      <c r="H131" s="192"/>
      <c r="I131" s="192"/>
      <c r="J131" s="73">
        <f t="shared" si="97"/>
        <v>0</v>
      </c>
      <c r="K131" s="192"/>
      <c r="L131" s="192"/>
      <c r="M131" s="192"/>
      <c r="N131" s="192"/>
      <c r="O131" s="192"/>
      <c r="P131" s="192"/>
      <c r="Q131" s="192"/>
      <c r="R131" s="192"/>
      <c r="S131" s="192"/>
      <c r="T131" s="73">
        <f t="shared" si="99"/>
        <v>0</v>
      </c>
      <c r="U131" s="73">
        <f t="shared" si="100"/>
        <v>0</v>
      </c>
      <c r="V131" s="192"/>
      <c r="W131" s="73">
        <f t="shared" si="102"/>
        <v>0</v>
      </c>
      <c r="X131" s="154"/>
      <c r="Y131" s="154"/>
      <c r="AA131" s="74">
        <f t="shared" si="93"/>
        <v>0</v>
      </c>
    </row>
    <row r="132" spans="1:27" s="194" customFormat="1" hidden="1" x14ac:dyDescent="0.25">
      <c r="A132" s="189"/>
      <c r="B132" s="190" t="s">
        <v>347</v>
      </c>
      <c r="C132" s="191" t="s">
        <v>348</v>
      </c>
      <c r="D132" s="154"/>
      <c r="E132" s="154"/>
      <c r="F132" s="72">
        <f t="shared" si="91"/>
        <v>0</v>
      </c>
      <c r="G132" s="72"/>
      <c r="H132" s="192"/>
      <c r="I132" s="192"/>
      <c r="J132" s="73">
        <f t="shared" si="97"/>
        <v>0</v>
      </c>
      <c r="K132" s="192"/>
      <c r="L132" s="192"/>
      <c r="M132" s="192"/>
      <c r="N132" s="192"/>
      <c r="O132" s="192"/>
      <c r="P132" s="192"/>
      <c r="Q132" s="192"/>
      <c r="R132" s="192"/>
      <c r="S132" s="192"/>
      <c r="T132" s="73">
        <f t="shared" si="99"/>
        <v>0</v>
      </c>
      <c r="U132" s="73">
        <f t="shared" si="100"/>
        <v>0</v>
      </c>
      <c r="V132" s="192"/>
      <c r="W132" s="73">
        <f t="shared" si="102"/>
        <v>0</v>
      </c>
      <c r="X132" s="154"/>
      <c r="Y132" s="154"/>
      <c r="AA132" s="74">
        <f t="shared" si="93"/>
        <v>0</v>
      </c>
    </row>
    <row r="133" spans="1:27" s="199" customFormat="1" x14ac:dyDescent="0.25">
      <c r="A133" s="195"/>
      <c r="B133" s="195">
        <v>312</v>
      </c>
      <c r="C133" s="196"/>
      <c r="D133" s="197">
        <f>SUM(D134)</f>
        <v>0</v>
      </c>
      <c r="E133" s="197">
        <f t="shared" ref="E133:V133" si="108">SUM(E134)</f>
        <v>0</v>
      </c>
      <c r="F133" s="72">
        <f t="shared" si="91"/>
        <v>0</v>
      </c>
      <c r="G133" s="197"/>
      <c r="H133" s="198">
        <f t="shared" si="108"/>
        <v>0</v>
      </c>
      <c r="I133" s="198">
        <f t="shared" si="108"/>
        <v>0</v>
      </c>
      <c r="J133" s="73">
        <f t="shared" si="97"/>
        <v>0</v>
      </c>
      <c r="K133" s="198">
        <f t="shared" si="108"/>
        <v>0</v>
      </c>
      <c r="L133" s="198">
        <f t="shared" si="108"/>
        <v>0</v>
      </c>
      <c r="M133" s="198">
        <f t="shared" si="108"/>
        <v>0</v>
      </c>
      <c r="N133" s="198"/>
      <c r="O133" s="198">
        <f t="shared" si="108"/>
        <v>0</v>
      </c>
      <c r="P133" s="198">
        <f t="shared" si="108"/>
        <v>0</v>
      </c>
      <c r="Q133" s="198">
        <f t="shared" si="108"/>
        <v>0</v>
      </c>
      <c r="R133" s="198">
        <f t="shared" si="108"/>
        <v>0</v>
      </c>
      <c r="S133" s="198">
        <f t="shared" si="108"/>
        <v>0</v>
      </c>
      <c r="T133" s="73">
        <f t="shared" si="99"/>
        <v>0</v>
      </c>
      <c r="U133" s="73">
        <f t="shared" si="100"/>
        <v>0</v>
      </c>
      <c r="V133" s="198">
        <f t="shared" si="108"/>
        <v>0</v>
      </c>
      <c r="W133" s="73">
        <f t="shared" si="102"/>
        <v>0</v>
      </c>
      <c r="X133" s="197">
        <f t="shared" ref="X133:Y133" si="109">SUM(X134)</f>
        <v>0</v>
      </c>
      <c r="Y133" s="197">
        <f t="shared" si="109"/>
        <v>0</v>
      </c>
      <c r="AA133" s="74">
        <f t="shared" si="93"/>
        <v>0</v>
      </c>
    </row>
    <row r="134" spans="1:27" s="194" customFormat="1" x14ac:dyDescent="0.25">
      <c r="A134" s="189"/>
      <c r="B134" s="190" t="s">
        <v>349</v>
      </c>
      <c r="C134" s="191" t="s">
        <v>350</v>
      </c>
      <c r="D134" s="154"/>
      <c r="E134" s="154"/>
      <c r="F134" s="72">
        <f t="shared" si="91"/>
        <v>0</v>
      </c>
      <c r="G134" s="72"/>
      <c r="H134" s="192"/>
      <c r="I134" s="192"/>
      <c r="J134" s="73">
        <f t="shared" si="97"/>
        <v>0</v>
      </c>
      <c r="K134" s="192"/>
      <c r="L134" s="192"/>
      <c r="M134" s="192"/>
      <c r="N134" s="192"/>
      <c r="O134" s="192"/>
      <c r="P134" s="192"/>
      <c r="Q134" s="192"/>
      <c r="R134" s="192"/>
      <c r="S134" s="192"/>
      <c r="T134" s="73">
        <f t="shared" si="99"/>
        <v>0</v>
      </c>
      <c r="U134" s="73">
        <f t="shared" si="100"/>
        <v>0</v>
      </c>
      <c r="V134" s="192"/>
      <c r="W134" s="73">
        <f t="shared" si="102"/>
        <v>0</v>
      </c>
      <c r="X134" s="154"/>
      <c r="Y134" s="154"/>
      <c r="AA134" s="74">
        <f t="shared" si="93"/>
        <v>0</v>
      </c>
    </row>
    <row r="135" spans="1:27" s="199" customFormat="1" x14ac:dyDescent="0.25">
      <c r="A135" s="195"/>
      <c r="B135" s="195">
        <v>313</v>
      </c>
      <c r="C135" s="196"/>
      <c r="D135" s="197">
        <f t="shared" ref="D135:E135" si="110">SUM(D136+D137+D138)</f>
        <v>0</v>
      </c>
      <c r="E135" s="197">
        <f t="shared" si="110"/>
        <v>0</v>
      </c>
      <c r="F135" s="72">
        <f t="shared" si="91"/>
        <v>470</v>
      </c>
      <c r="G135" s="197"/>
      <c r="H135" s="198">
        <f t="shared" ref="H135:I135" si="111">SUM(H136+H137+H138)</f>
        <v>0</v>
      </c>
      <c r="I135" s="198">
        <f t="shared" si="111"/>
        <v>0</v>
      </c>
      <c r="J135" s="73">
        <f t="shared" si="97"/>
        <v>0</v>
      </c>
      <c r="K135" s="198">
        <f t="shared" ref="K135:S135" si="112">SUM(K136+K137+K138)</f>
        <v>0</v>
      </c>
      <c r="L135" s="198">
        <f t="shared" si="112"/>
        <v>0</v>
      </c>
      <c r="M135" s="198">
        <f t="shared" si="112"/>
        <v>70</v>
      </c>
      <c r="N135" s="198"/>
      <c r="O135" s="198">
        <f t="shared" si="112"/>
        <v>400</v>
      </c>
      <c r="P135" s="198">
        <f t="shared" si="112"/>
        <v>0</v>
      </c>
      <c r="Q135" s="198">
        <f t="shared" si="112"/>
        <v>0</v>
      </c>
      <c r="R135" s="198">
        <f t="shared" si="112"/>
        <v>0</v>
      </c>
      <c r="S135" s="198">
        <f t="shared" si="112"/>
        <v>0</v>
      </c>
      <c r="T135" s="73">
        <f t="shared" si="99"/>
        <v>470</v>
      </c>
      <c r="U135" s="73">
        <f t="shared" si="100"/>
        <v>470</v>
      </c>
      <c r="V135" s="198">
        <f t="shared" ref="V135" si="113">SUM(V136+V137+V138)</f>
        <v>0</v>
      </c>
      <c r="W135" s="73">
        <f t="shared" si="102"/>
        <v>470</v>
      </c>
      <c r="X135" s="197">
        <f t="shared" ref="X135:Y135" si="114">SUM(X136+X137+X138)</f>
        <v>0</v>
      </c>
      <c r="Y135" s="197">
        <f t="shared" si="114"/>
        <v>0</v>
      </c>
      <c r="AA135" s="74">
        <f t="shared" si="93"/>
        <v>470</v>
      </c>
    </row>
    <row r="136" spans="1:27" s="194" customFormat="1" x14ac:dyDescent="0.25">
      <c r="A136" s="189"/>
      <c r="B136" s="190" t="s">
        <v>351</v>
      </c>
      <c r="C136" s="191" t="s">
        <v>352</v>
      </c>
      <c r="D136" s="154"/>
      <c r="E136" s="154"/>
      <c r="F136" s="72">
        <f t="shared" si="91"/>
        <v>0</v>
      </c>
      <c r="G136" s="72"/>
      <c r="H136" s="192"/>
      <c r="I136" s="192"/>
      <c r="J136" s="73">
        <f t="shared" si="97"/>
        <v>0</v>
      </c>
      <c r="K136" s="192"/>
      <c r="L136" s="192"/>
      <c r="M136" s="192"/>
      <c r="N136" s="192"/>
      <c r="O136" s="192"/>
      <c r="P136" s="192"/>
      <c r="Q136" s="192"/>
      <c r="R136" s="192"/>
      <c r="S136" s="192"/>
      <c r="T136" s="73">
        <f t="shared" si="99"/>
        <v>0</v>
      </c>
      <c r="U136" s="73">
        <f t="shared" si="100"/>
        <v>0</v>
      </c>
      <c r="V136" s="192"/>
      <c r="W136" s="73">
        <f t="shared" si="102"/>
        <v>0</v>
      </c>
      <c r="X136" s="154"/>
      <c r="Y136" s="154"/>
      <c r="AA136" s="74">
        <f t="shared" si="93"/>
        <v>0</v>
      </c>
    </row>
    <row r="137" spans="1:27" s="194" customFormat="1" x14ac:dyDescent="0.25">
      <c r="A137" s="189"/>
      <c r="B137" s="190" t="s">
        <v>353</v>
      </c>
      <c r="C137" s="191" t="s">
        <v>354</v>
      </c>
      <c r="D137" s="154"/>
      <c r="E137" s="154"/>
      <c r="F137" s="72">
        <f t="shared" si="91"/>
        <v>470</v>
      </c>
      <c r="G137" s="72"/>
      <c r="H137" s="192"/>
      <c r="I137" s="192"/>
      <c r="J137" s="73">
        <f t="shared" si="97"/>
        <v>0</v>
      </c>
      <c r="K137" s="192"/>
      <c r="L137" s="192"/>
      <c r="M137" s="192">
        <v>70</v>
      </c>
      <c r="N137" s="192"/>
      <c r="O137" s="192">
        <v>400</v>
      </c>
      <c r="P137" s="192"/>
      <c r="Q137" s="192"/>
      <c r="R137" s="192"/>
      <c r="S137" s="192"/>
      <c r="T137" s="73">
        <f t="shared" si="99"/>
        <v>470</v>
      </c>
      <c r="U137" s="73">
        <f t="shared" si="100"/>
        <v>470</v>
      </c>
      <c r="V137" s="192"/>
      <c r="W137" s="73">
        <f t="shared" si="102"/>
        <v>470</v>
      </c>
      <c r="X137" s="154"/>
      <c r="Y137" s="154"/>
      <c r="AA137" s="74">
        <f t="shared" si="93"/>
        <v>470</v>
      </c>
    </row>
    <row r="138" spans="1:27" s="194" customFormat="1" ht="12.75" customHeight="1" x14ac:dyDescent="0.25">
      <c r="A138" s="189"/>
      <c r="B138" s="190" t="s">
        <v>355</v>
      </c>
      <c r="C138" s="191" t="s">
        <v>356</v>
      </c>
      <c r="D138" s="154"/>
      <c r="E138" s="154"/>
      <c r="F138" s="72">
        <f t="shared" si="91"/>
        <v>0</v>
      </c>
      <c r="G138" s="72"/>
      <c r="H138" s="192"/>
      <c r="I138" s="192"/>
      <c r="J138" s="73">
        <f t="shared" si="97"/>
        <v>0</v>
      </c>
      <c r="K138" s="192"/>
      <c r="L138" s="192"/>
      <c r="M138" s="192">
        <v>0</v>
      </c>
      <c r="N138" s="192"/>
      <c r="O138" s="192">
        <v>0</v>
      </c>
      <c r="P138" s="192"/>
      <c r="Q138" s="192"/>
      <c r="R138" s="192"/>
      <c r="S138" s="192"/>
      <c r="T138" s="73">
        <f t="shared" si="99"/>
        <v>0</v>
      </c>
      <c r="U138" s="73">
        <f t="shared" si="100"/>
        <v>0</v>
      </c>
      <c r="V138" s="192"/>
      <c r="W138" s="73">
        <f t="shared" si="102"/>
        <v>0</v>
      </c>
      <c r="X138" s="154"/>
      <c r="Y138" s="154"/>
      <c r="AA138" s="74">
        <f t="shared" si="93"/>
        <v>0</v>
      </c>
    </row>
    <row r="139" spans="1:27" s="199" customFormat="1" ht="12.75" customHeight="1" x14ac:dyDescent="0.25">
      <c r="A139" s="195"/>
      <c r="B139" s="195">
        <v>32</v>
      </c>
      <c r="C139" s="196"/>
      <c r="D139" s="197">
        <f t="shared" ref="D139:E139" si="115">SUM(D140+D145+D152+D162+D164)</f>
        <v>0</v>
      </c>
      <c r="E139" s="197">
        <f t="shared" si="115"/>
        <v>0</v>
      </c>
      <c r="F139" s="72">
        <f t="shared" si="91"/>
        <v>57850</v>
      </c>
      <c r="G139" s="197"/>
      <c r="H139" s="198">
        <f t="shared" ref="H139:I139" si="116">SUM(H140+H145+H152+H162+H164)</f>
        <v>2000</v>
      </c>
      <c r="I139" s="198">
        <f t="shared" si="116"/>
        <v>0</v>
      </c>
      <c r="J139" s="73">
        <f t="shared" si="97"/>
        <v>2000</v>
      </c>
      <c r="K139" s="198">
        <f t="shared" ref="K139:S139" si="117">SUM(K140+K145+K152+K162+K164)</f>
        <v>5000</v>
      </c>
      <c r="L139" s="198">
        <f t="shared" si="117"/>
        <v>35000</v>
      </c>
      <c r="M139" s="198">
        <f t="shared" si="117"/>
        <v>4200</v>
      </c>
      <c r="N139" s="198"/>
      <c r="O139" s="198">
        <f t="shared" si="117"/>
        <v>2000</v>
      </c>
      <c r="P139" s="198">
        <f t="shared" si="117"/>
        <v>3650</v>
      </c>
      <c r="Q139" s="198">
        <f t="shared" si="117"/>
        <v>0</v>
      </c>
      <c r="R139" s="198">
        <f t="shared" si="117"/>
        <v>0</v>
      </c>
      <c r="S139" s="198">
        <f t="shared" si="117"/>
        <v>4000</v>
      </c>
      <c r="T139" s="73">
        <f t="shared" si="99"/>
        <v>53850</v>
      </c>
      <c r="U139" s="73">
        <f t="shared" si="100"/>
        <v>55850</v>
      </c>
      <c r="V139" s="198">
        <f t="shared" ref="V139" si="118">SUM(V140+V145+V152+V162+V164)</f>
        <v>0</v>
      </c>
      <c r="W139" s="73">
        <f t="shared" si="102"/>
        <v>55850</v>
      </c>
      <c r="X139" s="197">
        <v>53485</v>
      </c>
      <c r="Y139" s="197">
        <v>55430</v>
      </c>
      <c r="AA139" s="74">
        <f t="shared" si="93"/>
        <v>55850</v>
      </c>
    </row>
    <row r="140" spans="1:27" s="199" customFormat="1" ht="12.75" customHeight="1" x14ac:dyDescent="0.25">
      <c r="A140" s="195"/>
      <c r="B140" s="195">
        <v>321</v>
      </c>
      <c r="C140" s="196"/>
      <c r="D140" s="197">
        <f t="shared" ref="D140:E140" si="119">SUM(D141+D142+D143+D144)</f>
        <v>0</v>
      </c>
      <c r="E140" s="197">
        <f t="shared" si="119"/>
        <v>0</v>
      </c>
      <c r="F140" s="72">
        <f t="shared" si="91"/>
        <v>4200</v>
      </c>
      <c r="G140" s="197"/>
      <c r="H140" s="198">
        <f t="shared" ref="H140:I140" si="120">SUM(H141+H142+H143+H144)</f>
        <v>500</v>
      </c>
      <c r="I140" s="198">
        <f t="shared" si="120"/>
        <v>0</v>
      </c>
      <c r="J140" s="73">
        <f t="shared" si="97"/>
        <v>500</v>
      </c>
      <c r="K140" s="198">
        <f t="shared" ref="K140:S140" si="121">SUM(K141+K142+K143+K144)</f>
        <v>800</v>
      </c>
      <c r="L140" s="198">
        <f t="shared" si="121"/>
        <v>0</v>
      </c>
      <c r="M140" s="198">
        <f t="shared" si="121"/>
        <v>400</v>
      </c>
      <c r="N140" s="198"/>
      <c r="O140" s="198">
        <f t="shared" si="121"/>
        <v>0</v>
      </c>
      <c r="P140" s="198">
        <f t="shared" si="121"/>
        <v>2000</v>
      </c>
      <c r="Q140" s="198">
        <f t="shared" si="121"/>
        <v>0</v>
      </c>
      <c r="R140" s="198">
        <f t="shared" si="121"/>
        <v>0</v>
      </c>
      <c r="S140" s="198">
        <f t="shared" si="121"/>
        <v>0</v>
      </c>
      <c r="T140" s="73">
        <f t="shared" si="99"/>
        <v>3200</v>
      </c>
      <c r="U140" s="73">
        <f t="shared" si="100"/>
        <v>3700</v>
      </c>
      <c r="V140" s="198">
        <f t="shared" ref="V140" si="122">SUM(V141+V142+V143+V144)</f>
        <v>0</v>
      </c>
      <c r="W140" s="73">
        <f t="shared" si="102"/>
        <v>3700</v>
      </c>
      <c r="X140" s="197">
        <f t="shared" ref="X140:Y140" si="123">SUM(X141+X142+X143+X144)</f>
        <v>0</v>
      </c>
      <c r="Y140" s="197">
        <f t="shared" si="123"/>
        <v>0</v>
      </c>
      <c r="AA140" s="74">
        <f t="shared" si="93"/>
        <v>3700</v>
      </c>
    </row>
    <row r="141" spans="1:27" s="194" customFormat="1" x14ac:dyDescent="0.25">
      <c r="A141" s="189"/>
      <c r="B141" s="190" t="s">
        <v>357</v>
      </c>
      <c r="C141" s="191" t="s">
        <v>358</v>
      </c>
      <c r="D141" s="154"/>
      <c r="E141" s="154"/>
      <c r="F141" s="72">
        <f t="shared" si="91"/>
        <v>4200</v>
      </c>
      <c r="G141" s="72"/>
      <c r="H141" s="193">
        <v>500</v>
      </c>
      <c r="I141" s="192"/>
      <c r="J141" s="73">
        <f t="shared" si="97"/>
        <v>500</v>
      </c>
      <c r="K141" s="192">
        <v>800</v>
      </c>
      <c r="L141" s="192"/>
      <c r="M141" s="193">
        <v>400</v>
      </c>
      <c r="N141" s="192"/>
      <c r="O141" s="192">
        <v>0</v>
      </c>
      <c r="P141" s="193">
        <v>2000</v>
      </c>
      <c r="Q141" s="192"/>
      <c r="R141" s="192"/>
      <c r="S141" s="193">
        <v>0</v>
      </c>
      <c r="T141" s="73">
        <f t="shared" si="99"/>
        <v>3200</v>
      </c>
      <c r="U141" s="73">
        <f t="shared" si="100"/>
        <v>3700</v>
      </c>
      <c r="V141" s="192"/>
      <c r="W141" s="73">
        <f t="shared" si="102"/>
        <v>3700</v>
      </c>
      <c r="X141" s="154"/>
      <c r="Y141" s="154"/>
      <c r="AA141" s="74">
        <f t="shared" si="93"/>
        <v>3700</v>
      </c>
    </row>
    <row r="142" spans="1:27" s="194" customFormat="1" hidden="1" x14ac:dyDescent="0.25">
      <c r="A142" s="189"/>
      <c r="B142" s="190" t="s">
        <v>359</v>
      </c>
      <c r="C142" s="191" t="s">
        <v>360</v>
      </c>
      <c r="D142" s="154"/>
      <c r="E142" s="154"/>
      <c r="F142" s="72">
        <f t="shared" si="91"/>
        <v>0</v>
      </c>
      <c r="G142" s="72"/>
      <c r="H142" s="192"/>
      <c r="I142" s="192"/>
      <c r="J142" s="73">
        <f t="shared" si="97"/>
        <v>0</v>
      </c>
      <c r="K142" s="192"/>
      <c r="L142" s="192"/>
      <c r="M142" s="192"/>
      <c r="N142" s="192"/>
      <c r="O142" s="192">
        <v>0</v>
      </c>
      <c r="P142" s="192"/>
      <c r="Q142" s="192"/>
      <c r="R142" s="192"/>
      <c r="S142" s="192"/>
      <c r="T142" s="73">
        <f t="shared" si="99"/>
        <v>0</v>
      </c>
      <c r="U142" s="73">
        <f t="shared" si="100"/>
        <v>0</v>
      </c>
      <c r="V142" s="192"/>
      <c r="W142" s="73">
        <f t="shared" si="102"/>
        <v>0</v>
      </c>
      <c r="X142" s="154"/>
      <c r="Y142" s="154"/>
      <c r="AA142" s="74">
        <f t="shared" si="93"/>
        <v>0</v>
      </c>
    </row>
    <row r="143" spans="1:27" s="194" customFormat="1" hidden="1" x14ac:dyDescent="0.25">
      <c r="A143" s="189"/>
      <c r="B143" s="190" t="s">
        <v>361</v>
      </c>
      <c r="C143" s="191" t="s">
        <v>362</v>
      </c>
      <c r="D143" s="154"/>
      <c r="E143" s="154"/>
      <c r="F143" s="72">
        <f t="shared" si="91"/>
        <v>0</v>
      </c>
      <c r="G143" s="72"/>
      <c r="H143" s="192"/>
      <c r="I143" s="192"/>
      <c r="J143" s="73">
        <f t="shared" si="97"/>
        <v>0</v>
      </c>
      <c r="K143" s="192"/>
      <c r="L143" s="192"/>
      <c r="M143" s="192"/>
      <c r="N143" s="192"/>
      <c r="O143" s="192"/>
      <c r="P143" s="192"/>
      <c r="Q143" s="192"/>
      <c r="R143" s="192"/>
      <c r="S143" s="192"/>
      <c r="T143" s="73">
        <f t="shared" si="99"/>
        <v>0</v>
      </c>
      <c r="U143" s="73">
        <f t="shared" si="100"/>
        <v>0</v>
      </c>
      <c r="V143" s="192"/>
      <c r="W143" s="73">
        <f t="shared" si="102"/>
        <v>0</v>
      </c>
      <c r="X143" s="154"/>
      <c r="Y143" s="154"/>
      <c r="AA143" s="74">
        <f t="shared" si="93"/>
        <v>0</v>
      </c>
    </row>
    <row r="144" spans="1:27" s="194" customFormat="1" hidden="1" x14ac:dyDescent="0.25">
      <c r="A144" s="189"/>
      <c r="B144" s="189">
        <v>3214</v>
      </c>
      <c r="C144" s="191" t="s">
        <v>363</v>
      </c>
      <c r="D144" s="154"/>
      <c r="E144" s="154"/>
      <c r="F144" s="72">
        <f t="shared" si="91"/>
        <v>0</v>
      </c>
      <c r="G144" s="72"/>
      <c r="H144" s="192"/>
      <c r="I144" s="192"/>
      <c r="J144" s="73">
        <f t="shared" si="97"/>
        <v>0</v>
      </c>
      <c r="K144" s="192"/>
      <c r="L144" s="192"/>
      <c r="M144" s="192"/>
      <c r="N144" s="192"/>
      <c r="O144" s="192">
        <v>0</v>
      </c>
      <c r="P144" s="192"/>
      <c r="Q144" s="192"/>
      <c r="R144" s="192"/>
      <c r="S144" s="192"/>
      <c r="T144" s="73">
        <f t="shared" si="99"/>
        <v>0</v>
      </c>
      <c r="U144" s="73">
        <f t="shared" si="100"/>
        <v>0</v>
      </c>
      <c r="V144" s="192"/>
      <c r="W144" s="73">
        <f t="shared" si="102"/>
        <v>0</v>
      </c>
      <c r="X144" s="154"/>
      <c r="Y144" s="154"/>
      <c r="AA144" s="74">
        <f t="shared" si="93"/>
        <v>0</v>
      </c>
    </row>
    <row r="145" spans="1:27" s="199" customFormat="1" x14ac:dyDescent="0.25">
      <c r="A145" s="195"/>
      <c r="B145" s="195">
        <v>322</v>
      </c>
      <c r="C145" s="196"/>
      <c r="D145" s="197">
        <f t="shared" ref="D145:E145" si="124">SUM(D146+D147+D148+D149+D150+D151)</f>
        <v>0</v>
      </c>
      <c r="E145" s="197">
        <f t="shared" si="124"/>
        <v>0</v>
      </c>
      <c r="F145" s="72">
        <f t="shared" si="91"/>
        <v>43450</v>
      </c>
      <c r="G145" s="197"/>
      <c r="H145" s="198">
        <f t="shared" ref="H145:I145" si="125">SUM(H146+H147+H148+H149+H150+H151)</f>
        <v>0</v>
      </c>
      <c r="I145" s="198">
        <f t="shared" si="125"/>
        <v>0</v>
      </c>
      <c r="J145" s="73">
        <f t="shared" si="97"/>
        <v>0</v>
      </c>
      <c r="K145" s="198">
        <f t="shared" ref="K145:S145" si="126">SUM(K146+K147+K148+K149+K150+K151)</f>
        <v>3800</v>
      </c>
      <c r="L145" s="198">
        <f t="shared" si="126"/>
        <v>35000</v>
      </c>
      <c r="M145" s="198">
        <f t="shared" si="126"/>
        <v>800</v>
      </c>
      <c r="N145" s="198"/>
      <c r="O145" s="198">
        <f t="shared" si="126"/>
        <v>0</v>
      </c>
      <c r="P145" s="198">
        <f t="shared" si="126"/>
        <v>1150</v>
      </c>
      <c r="Q145" s="198">
        <f t="shared" si="126"/>
        <v>0</v>
      </c>
      <c r="R145" s="198">
        <f t="shared" si="126"/>
        <v>0</v>
      </c>
      <c r="S145" s="198">
        <f t="shared" si="126"/>
        <v>2700</v>
      </c>
      <c r="T145" s="73">
        <f t="shared" si="99"/>
        <v>43450</v>
      </c>
      <c r="U145" s="73">
        <f t="shared" si="100"/>
        <v>43450</v>
      </c>
      <c r="V145" s="198">
        <f t="shared" ref="V145" si="127">SUM(V146+V147+V148+V149+V150+V151)</f>
        <v>0</v>
      </c>
      <c r="W145" s="73">
        <f t="shared" si="102"/>
        <v>43450</v>
      </c>
      <c r="X145" s="197">
        <f t="shared" ref="X145:Y145" si="128">SUM(X146+X147+X148+X149+X150+X151)</f>
        <v>0</v>
      </c>
      <c r="Y145" s="197">
        <f t="shared" si="128"/>
        <v>0</v>
      </c>
      <c r="AA145" s="74">
        <f t="shared" si="93"/>
        <v>43450</v>
      </c>
    </row>
    <row r="146" spans="1:27" s="194" customFormat="1" x14ac:dyDescent="0.25">
      <c r="A146" s="189"/>
      <c r="B146" s="190" t="s">
        <v>364</v>
      </c>
      <c r="C146" s="191" t="s">
        <v>428</v>
      </c>
      <c r="D146" s="154"/>
      <c r="E146" s="154"/>
      <c r="F146" s="72">
        <f t="shared" si="91"/>
        <v>6250</v>
      </c>
      <c r="G146" s="72"/>
      <c r="H146" s="192"/>
      <c r="I146" s="192"/>
      <c r="J146" s="73">
        <f t="shared" si="97"/>
        <v>0</v>
      </c>
      <c r="K146" s="192">
        <v>3000</v>
      </c>
      <c r="L146" s="192"/>
      <c r="M146" s="193">
        <v>700</v>
      </c>
      <c r="N146" s="192"/>
      <c r="O146" s="192">
        <v>0</v>
      </c>
      <c r="P146" s="193">
        <v>950</v>
      </c>
      <c r="Q146" s="192"/>
      <c r="R146" s="192"/>
      <c r="S146" s="193">
        <v>1600</v>
      </c>
      <c r="T146" s="73">
        <f t="shared" si="99"/>
        <v>6250</v>
      </c>
      <c r="U146" s="73">
        <f t="shared" si="100"/>
        <v>6250</v>
      </c>
      <c r="V146" s="192"/>
      <c r="W146" s="73">
        <f t="shared" si="102"/>
        <v>6250</v>
      </c>
      <c r="X146" s="154"/>
      <c r="Y146" s="154"/>
      <c r="AA146" s="74">
        <f t="shared" si="93"/>
        <v>6250</v>
      </c>
    </row>
    <row r="147" spans="1:27" s="194" customFormat="1" x14ac:dyDescent="0.25">
      <c r="A147" s="189"/>
      <c r="B147" s="190" t="s">
        <v>366</v>
      </c>
      <c r="C147" s="191" t="s">
        <v>433</v>
      </c>
      <c r="D147" s="154"/>
      <c r="E147" s="154"/>
      <c r="F147" s="72">
        <f t="shared" si="91"/>
        <v>35900</v>
      </c>
      <c r="G147" s="72"/>
      <c r="H147" s="192"/>
      <c r="I147" s="192"/>
      <c r="J147" s="73">
        <f t="shared" si="97"/>
        <v>0</v>
      </c>
      <c r="K147" s="193">
        <v>0</v>
      </c>
      <c r="L147" s="193">
        <v>35000</v>
      </c>
      <c r="M147" s="193">
        <v>100</v>
      </c>
      <c r="N147" s="192"/>
      <c r="O147" s="192">
        <v>0</v>
      </c>
      <c r="P147" s="193">
        <v>200</v>
      </c>
      <c r="Q147" s="192"/>
      <c r="R147" s="192"/>
      <c r="S147" s="193">
        <v>600</v>
      </c>
      <c r="T147" s="73">
        <f t="shared" si="99"/>
        <v>35900</v>
      </c>
      <c r="U147" s="73">
        <f t="shared" si="100"/>
        <v>35900</v>
      </c>
      <c r="V147" s="192"/>
      <c r="W147" s="73">
        <f t="shared" si="102"/>
        <v>35900</v>
      </c>
      <c r="X147" s="154"/>
      <c r="Y147" s="154"/>
      <c r="AA147" s="74">
        <f t="shared" si="93"/>
        <v>35900</v>
      </c>
    </row>
    <row r="148" spans="1:27" s="194" customFormat="1" hidden="1" x14ac:dyDescent="0.25">
      <c r="A148" s="189"/>
      <c r="B148" s="190" t="s">
        <v>368</v>
      </c>
      <c r="C148" s="191" t="s">
        <v>369</v>
      </c>
      <c r="D148" s="154"/>
      <c r="E148" s="154"/>
      <c r="F148" s="72">
        <f t="shared" si="91"/>
        <v>0</v>
      </c>
      <c r="G148" s="72"/>
      <c r="H148" s="192"/>
      <c r="I148" s="192"/>
      <c r="J148" s="73">
        <f t="shared" si="97"/>
        <v>0</v>
      </c>
      <c r="K148" s="192"/>
      <c r="L148" s="192"/>
      <c r="M148" s="192"/>
      <c r="N148" s="192"/>
      <c r="O148" s="192"/>
      <c r="P148" s="192"/>
      <c r="Q148" s="192"/>
      <c r="R148" s="192"/>
      <c r="S148" s="192"/>
      <c r="T148" s="73">
        <f t="shared" si="99"/>
        <v>0</v>
      </c>
      <c r="U148" s="73">
        <f t="shared" si="100"/>
        <v>0</v>
      </c>
      <c r="V148" s="192"/>
      <c r="W148" s="73">
        <f t="shared" si="102"/>
        <v>0</v>
      </c>
      <c r="X148" s="154"/>
      <c r="Y148" s="154"/>
      <c r="AA148" s="74">
        <f t="shared" si="93"/>
        <v>0</v>
      </c>
    </row>
    <row r="149" spans="1:27" s="194" customFormat="1" hidden="1" x14ac:dyDescent="0.25">
      <c r="A149" s="189"/>
      <c r="B149" s="190" t="s">
        <v>370</v>
      </c>
      <c r="C149" s="191" t="s">
        <v>371</v>
      </c>
      <c r="D149" s="154"/>
      <c r="E149" s="154"/>
      <c r="F149" s="72">
        <f t="shared" si="91"/>
        <v>0</v>
      </c>
      <c r="G149" s="72"/>
      <c r="H149" s="192"/>
      <c r="I149" s="192"/>
      <c r="J149" s="73">
        <f t="shared" si="97"/>
        <v>0</v>
      </c>
      <c r="K149" s="192"/>
      <c r="L149" s="192"/>
      <c r="M149" s="192"/>
      <c r="N149" s="192"/>
      <c r="O149" s="192"/>
      <c r="P149" s="192"/>
      <c r="Q149" s="192"/>
      <c r="R149" s="192"/>
      <c r="S149" s="192"/>
      <c r="T149" s="73">
        <f t="shared" si="99"/>
        <v>0</v>
      </c>
      <c r="U149" s="73">
        <f t="shared" si="100"/>
        <v>0</v>
      </c>
      <c r="V149" s="192"/>
      <c r="W149" s="73">
        <f t="shared" si="102"/>
        <v>0</v>
      </c>
      <c r="X149" s="154"/>
      <c r="Y149" s="154"/>
      <c r="AA149" s="74">
        <f t="shared" si="93"/>
        <v>0</v>
      </c>
    </row>
    <row r="150" spans="1:27" s="194" customFormat="1" x14ac:dyDescent="0.25">
      <c r="A150" s="189"/>
      <c r="B150" s="190" t="s">
        <v>372</v>
      </c>
      <c r="C150" s="191" t="s">
        <v>373</v>
      </c>
      <c r="D150" s="154"/>
      <c r="E150" s="154"/>
      <c r="F150" s="72">
        <f t="shared" si="91"/>
        <v>1000</v>
      </c>
      <c r="G150" s="72"/>
      <c r="H150" s="192"/>
      <c r="I150" s="192"/>
      <c r="J150" s="73">
        <f t="shared" si="97"/>
        <v>0</v>
      </c>
      <c r="K150" s="192">
        <v>500</v>
      </c>
      <c r="L150" s="192"/>
      <c r="M150" s="192"/>
      <c r="N150" s="192"/>
      <c r="O150" s="192"/>
      <c r="P150" s="192">
        <v>0</v>
      </c>
      <c r="Q150" s="192"/>
      <c r="R150" s="192"/>
      <c r="S150" s="193">
        <v>500</v>
      </c>
      <c r="T150" s="73">
        <f t="shared" si="99"/>
        <v>1000</v>
      </c>
      <c r="U150" s="73">
        <f t="shared" si="100"/>
        <v>1000</v>
      </c>
      <c r="V150" s="192"/>
      <c r="W150" s="73">
        <f t="shared" si="102"/>
        <v>1000</v>
      </c>
      <c r="X150" s="154"/>
      <c r="Y150" s="154"/>
      <c r="AA150" s="74">
        <f t="shared" si="93"/>
        <v>1000</v>
      </c>
    </row>
    <row r="151" spans="1:27" s="194" customFormat="1" x14ac:dyDescent="0.25">
      <c r="A151" s="189"/>
      <c r="B151" s="200" t="s">
        <v>374</v>
      </c>
      <c r="C151" s="191" t="s">
        <v>375</v>
      </c>
      <c r="D151" s="154"/>
      <c r="E151" s="154"/>
      <c r="F151" s="72">
        <f t="shared" si="91"/>
        <v>300</v>
      </c>
      <c r="G151" s="72"/>
      <c r="H151" s="192"/>
      <c r="I151" s="192"/>
      <c r="J151" s="73">
        <f t="shared" si="97"/>
        <v>0</v>
      </c>
      <c r="K151" s="192">
        <v>300</v>
      </c>
      <c r="L151" s="192"/>
      <c r="M151" s="192"/>
      <c r="N151" s="192"/>
      <c r="O151" s="192"/>
      <c r="P151" s="192"/>
      <c r="Q151" s="192"/>
      <c r="R151" s="192"/>
      <c r="S151" s="192">
        <v>0</v>
      </c>
      <c r="T151" s="73">
        <f t="shared" si="99"/>
        <v>300</v>
      </c>
      <c r="U151" s="73">
        <f t="shared" si="100"/>
        <v>300</v>
      </c>
      <c r="V151" s="192"/>
      <c r="W151" s="73">
        <f t="shared" si="102"/>
        <v>300</v>
      </c>
      <c r="X151" s="154"/>
      <c r="Y151" s="154"/>
      <c r="AA151" s="74">
        <f t="shared" si="93"/>
        <v>300</v>
      </c>
    </row>
    <row r="152" spans="1:27" s="199" customFormat="1" x14ac:dyDescent="0.25">
      <c r="A152" s="195"/>
      <c r="B152" s="195">
        <v>323</v>
      </c>
      <c r="C152" s="196"/>
      <c r="D152" s="197">
        <f t="shared" ref="D152:E152" si="129">SUM(D153+D154+D155+D156+D157+D158+D159+D160+D161)</f>
        <v>0</v>
      </c>
      <c r="E152" s="197">
        <f t="shared" si="129"/>
        <v>0</v>
      </c>
      <c r="F152" s="72">
        <f t="shared" si="91"/>
        <v>9700</v>
      </c>
      <c r="G152" s="197"/>
      <c r="H152" s="198">
        <f t="shared" ref="H152:I152" si="130">SUM(H153+H154+H155+H156+H157+H158+H159+H160+H161)</f>
        <v>1500</v>
      </c>
      <c r="I152" s="198">
        <f t="shared" si="130"/>
        <v>0</v>
      </c>
      <c r="J152" s="73">
        <f t="shared" si="97"/>
        <v>1500</v>
      </c>
      <c r="K152" s="198">
        <f t="shared" ref="K152:S152" si="131">SUM(K153+K154+K155+K156+K157+K158+K159+K160+K161)</f>
        <v>400</v>
      </c>
      <c r="L152" s="198">
        <f t="shared" si="131"/>
        <v>0</v>
      </c>
      <c r="M152" s="198">
        <f t="shared" si="131"/>
        <v>3000</v>
      </c>
      <c r="N152" s="198"/>
      <c r="O152" s="198">
        <f t="shared" si="131"/>
        <v>2000</v>
      </c>
      <c r="P152" s="198">
        <f t="shared" si="131"/>
        <v>500</v>
      </c>
      <c r="Q152" s="198">
        <f t="shared" si="131"/>
        <v>0</v>
      </c>
      <c r="R152" s="198">
        <f t="shared" si="131"/>
        <v>0</v>
      </c>
      <c r="S152" s="198">
        <f t="shared" si="131"/>
        <v>800</v>
      </c>
      <c r="T152" s="73">
        <f t="shared" si="99"/>
        <v>6700</v>
      </c>
      <c r="U152" s="73">
        <f t="shared" si="100"/>
        <v>8200</v>
      </c>
      <c r="V152" s="198">
        <f t="shared" ref="V152" si="132">SUM(V153+V154+V155+V156+V157+V158+V159+V160+V161)</f>
        <v>0</v>
      </c>
      <c r="W152" s="73">
        <f t="shared" si="102"/>
        <v>8200</v>
      </c>
      <c r="X152" s="197">
        <f t="shared" ref="X152:Y152" si="133">SUM(X153+X154+X155+X156+X157+X158+X159+X160+X161)</f>
        <v>0</v>
      </c>
      <c r="Y152" s="197">
        <f t="shared" si="133"/>
        <v>0</v>
      </c>
      <c r="AA152" s="74">
        <f t="shared" si="93"/>
        <v>8200</v>
      </c>
    </row>
    <row r="153" spans="1:27" s="194" customFormat="1" x14ac:dyDescent="0.25">
      <c r="A153" s="189"/>
      <c r="B153" s="190" t="s">
        <v>376</v>
      </c>
      <c r="C153" s="191" t="s">
        <v>377</v>
      </c>
      <c r="D153" s="154"/>
      <c r="E153" s="154"/>
      <c r="F153" s="72">
        <f t="shared" si="91"/>
        <v>5600</v>
      </c>
      <c r="G153" s="72"/>
      <c r="H153" s="193">
        <v>375</v>
      </c>
      <c r="I153" s="192"/>
      <c r="J153" s="73">
        <f t="shared" si="97"/>
        <v>375</v>
      </c>
      <c r="K153" s="192">
        <v>400</v>
      </c>
      <c r="L153" s="192"/>
      <c r="M153" s="193">
        <v>3000</v>
      </c>
      <c r="N153" s="192"/>
      <c r="O153" s="192">
        <v>500</v>
      </c>
      <c r="P153" s="192">
        <v>150</v>
      </c>
      <c r="Q153" s="192"/>
      <c r="R153" s="192"/>
      <c r="S153" s="193">
        <v>800</v>
      </c>
      <c r="T153" s="73">
        <f t="shared" si="99"/>
        <v>4850</v>
      </c>
      <c r="U153" s="73">
        <f t="shared" si="100"/>
        <v>5225</v>
      </c>
      <c r="V153" s="192"/>
      <c r="W153" s="73">
        <f t="shared" si="102"/>
        <v>5225</v>
      </c>
      <c r="X153" s="154"/>
      <c r="Y153" s="154"/>
      <c r="AA153" s="74">
        <f t="shared" si="93"/>
        <v>5225</v>
      </c>
    </row>
    <row r="154" spans="1:27" s="194" customFormat="1" x14ac:dyDescent="0.25">
      <c r="A154" s="189"/>
      <c r="B154" s="190" t="s">
        <v>378</v>
      </c>
      <c r="C154" s="191" t="s">
        <v>379</v>
      </c>
      <c r="D154" s="154"/>
      <c r="E154" s="154"/>
      <c r="F154" s="72">
        <f t="shared" si="91"/>
        <v>500</v>
      </c>
      <c r="G154" s="72"/>
      <c r="H154" s="192"/>
      <c r="I154" s="192"/>
      <c r="J154" s="73">
        <f t="shared" si="97"/>
        <v>0</v>
      </c>
      <c r="K154" s="192"/>
      <c r="L154" s="192"/>
      <c r="M154" s="192">
        <v>0</v>
      </c>
      <c r="N154" s="192"/>
      <c r="O154" s="192">
        <v>500</v>
      </c>
      <c r="P154" s="192">
        <v>0</v>
      </c>
      <c r="Q154" s="192"/>
      <c r="R154" s="192"/>
      <c r="S154" s="192"/>
      <c r="T154" s="73">
        <f t="shared" si="99"/>
        <v>500</v>
      </c>
      <c r="U154" s="73">
        <f t="shared" si="100"/>
        <v>500</v>
      </c>
      <c r="V154" s="192"/>
      <c r="W154" s="73">
        <f t="shared" si="102"/>
        <v>500</v>
      </c>
      <c r="X154" s="154"/>
      <c r="Y154" s="154"/>
      <c r="AA154" s="74">
        <f t="shared" si="93"/>
        <v>500</v>
      </c>
    </row>
    <row r="155" spans="1:27" s="194" customFormat="1" hidden="1" x14ac:dyDescent="0.25">
      <c r="A155" s="189"/>
      <c r="B155" s="190" t="s">
        <v>380</v>
      </c>
      <c r="C155" s="191" t="s">
        <v>381</v>
      </c>
      <c r="D155" s="154"/>
      <c r="E155" s="154"/>
      <c r="F155" s="72">
        <f t="shared" si="91"/>
        <v>0</v>
      </c>
      <c r="G155" s="72"/>
      <c r="H155" s="192"/>
      <c r="I155" s="192"/>
      <c r="J155" s="73">
        <f t="shared" si="97"/>
        <v>0</v>
      </c>
      <c r="K155" s="192"/>
      <c r="L155" s="192"/>
      <c r="M155" s="192"/>
      <c r="N155" s="192"/>
      <c r="O155" s="192"/>
      <c r="P155" s="192"/>
      <c r="Q155" s="192"/>
      <c r="R155" s="192"/>
      <c r="S155" s="192"/>
      <c r="T155" s="73">
        <f t="shared" si="99"/>
        <v>0</v>
      </c>
      <c r="U155" s="73">
        <f t="shared" si="100"/>
        <v>0</v>
      </c>
      <c r="V155" s="192"/>
      <c r="W155" s="73">
        <f t="shared" si="102"/>
        <v>0</v>
      </c>
      <c r="X155" s="154"/>
      <c r="Y155" s="154"/>
      <c r="AA155" s="74">
        <f t="shared" si="93"/>
        <v>0</v>
      </c>
    </row>
    <row r="156" spans="1:27" s="194" customFormat="1" hidden="1" x14ac:dyDescent="0.25">
      <c r="A156" s="189"/>
      <c r="B156" s="190" t="s">
        <v>382</v>
      </c>
      <c r="C156" s="191" t="s">
        <v>383</v>
      </c>
      <c r="D156" s="154"/>
      <c r="E156" s="154"/>
      <c r="F156" s="72">
        <f t="shared" si="91"/>
        <v>0</v>
      </c>
      <c r="G156" s="72"/>
      <c r="H156" s="192"/>
      <c r="I156" s="192"/>
      <c r="J156" s="73">
        <f t="shared" si="97"/>
        <v>0</v>
      </c>
      <c r="K156" s="192"/>
      <c r="L156" s="192"/>
      <c r="M156" s="192"/>
      <c r="N156" s="192"/>
      <c r="O156" s="192"/>
      <c r="P156" s="192"/>
      <c r="Q156" s="192"/>
      <c r="R156" s="192"/>
      <c r="S156" s="192"/>
      <c r="T156" s="73">
        <f t="shared" si="99"/>
        <v>0</v>
      </c>
      <c r="U156" s="73">
        <f t="shared" si="100"/>
        <v>0</v>
      </c>
      <c r="V156" s="192"/>
      <c r="W156" s="73">
        <f t="shared" si="102"/>
        <v>0</v>
      </c>
      <c r="X156" s="154"/>
      <c r="Y156" s="154"/>
      <c r="AA156" s="74">
        <f t="shared" si="93"/>
        <v>0</v>
      </c>
    </row>
    <row r="157" spans="1:27" s="194" customFormat="1" hidden="1" x14ac:dyDescent="0.25">
      <c r="A157" s="189"/>
      <c r="B157" s="190" t="s">
        <v>384</v>
      </c>
      <c r="C157" s="191" t="s">
        <v>385</v>
      </c>
      <c r="D157" s="154"/>
      <c r="E157" s="154"/>
      <c r="F157" s="72">
        <f t="shared" ref="F157:F171" si="134">SUM(H157:S157)</f>
        <v>0</v>
      </c>
      <c r="G157" s="72"/>
      <c r="H157" s="192"/>
      <c r="I157" s="192"/>
      <c r="J157" s="73">
        <f t="shared" si="97"/>
        <v>0</v>
      </c>
      <c r="K157" s="192"/>
      <c r="L157" s="192"/>
      <c r="M157" s="192"/>
      <c r="N157" s="192"/>
      <c r="O157" s="192"/>
      <c r="P157" s="192"/>
      <c r="Q157" s="192"/>
      <c r="R157" s="192"/>
      <c r="S157" s="192"/>
      <c r="T157" s="73">
        <f t="shared" ref="T157:T173" si="135">SUM(K157:S157)</f>
        <v>0</v>
      </c>
      <c r="U157" s="73">
        <f t="shared" ref="U157:U179" si="136">SUM(J157+T157)</f>
        <v>0</v>
      </c>
      <c r="V157" s="192"/>
      <c r="W157" s="73">
        <f t="shared" si="102"/>
        <v>0</v>
      </c>
      <c r="X157" s="154"/>
      <c r="Y157" s="154"/>
      <c r="AA157" s="74">
        <f t="shared" ref="AA157:AA171" si="137">SUM(H157+T157)</f>
        <v>0</v>
      </c>
    </row>
    <row r="158" spans="1:27" s="194" customFormat="1" hidden="1" x14ac:dyDescent="0.25">
      <c r="A158" s="189"/>
      <c r="B158" s="190" t="s">
        <v>386</v>
      </c>
      <c r="C158" s="191" t="s">
        <v>387</v>
      </c>
      <c r="D158" s="154"/>
      <c r="E158" s="154"/>
      <c r="F158" s="72">
        <f t="shared" si="134"/>
        <v>0</v>
      </c>
      <c r="G158" s="72"/>
      <c r="H158" s="192"/>
      <c r="I158" s="192"/>
      <c r="J158" s="73">
        <f t="shared" si="97"/>
        <v>0</v>
      </c>
      <c r="K158" s="192"/>
      <c r="L158" s="192"/>
      <c r="M158" s="192"/>
      <c r="N158" s="192"/>
      <c r="O158" s="192"/>
      <c r="P158" s="192"/>
      <c r="Q158" s="192"/>
      <c r="R158" s="192"/>
      <c r="S158" s="192"/>
      <c r="T158" s="73">
        <f t="shared" si="135"/>
        <v>0</v>
      </c>
      <c r="U158" s="73">
        <f t="shared" si="136"/>
        <v>0</v>
      </c>
      <c r="V158" s="192"/>
      <c r="W158" s="73">
        <f t="shared" si="102"/>
        <v>0</v>
      </c>
      <c r="X158" s="154"/>
      <c r="Y158" s="154"/>
      <c r="AA158" s="74">
        <f t="shared" si="137"/>
        <v>0</v>
      </c>
    </row>
    <row r="159" spans="1:27" s="194" customFormat="1" x14ac:dyDescent="0.25">
      <c r="A159" s="189"/>
      <c r="B159" s="190" t="s">
        <v>388</v>
      </c>
      <c r="C159" s="191" t="s">
        <v>389</v>
      </c>
      <c r="D159" s="154"/>
      <c r="E159" s="154"/>
      <c r="F159" s="72">
        <f t="shared" si="134"/>
        <v>1300</v>
      </c>
      <c r="G159" s="72"/>
      <c r="H159" s="192"/>
      <c r="I159" s="192"/>
      <c r="J159" s="73">
        <f t="shared" si="97"/>
        <v>0</v>
      </c>
      <c r="K159" s="192"/>
      <c r="L159" s="192"/>
      <c r="M159" s="192">
        <v>0</v>
      </c>
      <c r="N159" s="192"/>
      <c r="O159" s="192">
        <v>1000</v>
      </c>
      <c r="P159" s="193">
        <v>300</v>
      </c>
      <c r="Q159" s="192"/>
      <c r="R159" s="192"/>
      <c r="S159" s="192"/>
      <c r="T159" s="73">
        <f t="shared" si="135"/>
        <v>1300</v>
      </c>
      <c r="U159" s="73">
        <f t="shared" si="136"/>
        <v>1300</v>
      </c>
      <c r="V159" s="192"/>
      <c r="W159" s="73">
        <f t="shared" si="102"/>
        <v>1300</v>
      </c>
      <c r="X159" s="154"/>
      <c r="Y159" s="154"/>
      <c r="AA159" s="74">
        <f t="shared" si="137"/>
        <v>1300</v>
      </c>
    </row>
    <row r="160" spans="1:27" s="194" customFormat="1" hidden="1" x14ac:dyDescent="0.25">
      <c r="A160" s="189"/>
      <c r="B160" s="190" t="s">
        <v>390</v>
      </c>
      <c r="C160" s="191" t="s">
        <v>391</v>
      </c>
      <c r="D160" s="154"/>
      <c r="E160" s="154"/>
      <c r="F160" s="72">
        <f t="shared" si="134"/>
        <v>0</v>
      </c>
      <c r="G160" s="72"/>
      <c r="H160" s="192"/>
      <c r="I160" s="192"/>
      <c r="J160" s="73">
        <f t="shared" si="97"/>
        <v>0</v>
      </c>
      <c r="K160" s="192"/>
      <c r="L160" s="192"/>
      <c r="M160" s="192">
        <v>0</v>
      </c>
      <c r="N160" s="192"/>
      <c r="O160" s="192"/>
      <c r="P160" s="192"/>
      <c r="Q160" s="192"/>
      <c r="R160" s="192"/>
      <c r="S160" s="192"/>
      <c r="T160" s="73">
        <f t="shared" si="135"/>
        <v>0</v>
      </c>
      <c r="U160" s="73">
        <f t="shared" si="136"/>
        <v>0</v>
      </c>
      <c r="V160" s="192"/>
      <c r="W160" s="73">
        <f t="shared" si="102"/>
        <v>0</v>
      </c>
      <c r="X160" s="154"/>
      <c r="Y160" s="154"/>
      <c r="AA160" s="74">
        <f t="shared" si="137"/>
        <v>0</v>
      </c>
    </row>
    <row r="161" spans="1:27" s="194" customFormat="1" x14ac:dyDescent="0.25">
      <c r="A161" s="189"/>
      <c r="B161" s="190" t="s">
        <v>392</v>
      </c>
      <c r="C161" s="191" t="s">
        <v>393</v>
      </c>
      <c r="D161" s="154"/>
      <c r="E161" s="154"/>
      <c r="F161" s="72">
        <f t="shared" si="134"/>
        <v>2300</v>
      </c>
      <c r="G161" s="72"/>
      <c r="H161" s="193">
        <v>1125</v>
      </c>
      <c r="I161" s="192"/>
      <c r="J161" s="73">
        <f t="shared" si="97"/>
        <v>1125</v>
      </c>
      <c r="K161" s="192">
        <v>0</v>
      </c>
      <c r="L161" s="192"/>
      <c r="M161" s="192">
        <v>0</v>
      </c>
      <c r="N161" s="192"/>
      <c r="O161" s="192">
        <v>0</v>
      </c>
      <c r="P161" s="192">
        <v>50</v>
      </c>
      <c r="Q161" s="192"/>
      <c r="R161" s="192"/>
      <c r="S161" s="193">
        <v>0</v>
      </c>
      <c r="T161" s="73">
        <f t="shared" si="135"/>
        <v>50</v>
      </c>
      <c r="U161" s="73">
        <f t="shared" si="136"/>
        <v>1175</v>
      </c>
      <c r="V161" s="192"/>
      <c r="W161" s="73">
        <f t="shared" si="102"/>
        <v>1175</v>
      </c>
      <c r="X161" s="154"/>
      <c r="Y161" s="154"/>
      <c r="AA161" s="74">
        <f t="shared" si="137"/>
        <v>1175</v>
      </c>
    </row>
    <row r="162" spans="1:27" s="199" customFormat="1" x14ac:dyDescent="0.25">
      <c r="A162" s="195"/>
      <c r="B162" s="195">
        <v>324</v>
      </c>
      <c r="C162" s="196"/>
      <c r="D162" s="197">
        <f>SUM(D163)</f>
        <v>0</v>
      </c>
      <c r="E162" s="197">
        <f t="shared" ref="E162:V162" si="138">SUM(E163)</f>
        <v>0</v>
      </c>
      <c r="F162" s="72">
        <f t="shared" si="134"/>
        <v>0</v>
      </c>
      <c r="G162" s="197"/>
      <c r="H162" s="198">
        <f t="shared" si="138"/>
        <v>0</v>
      </c>
      <c r="I162" s="198">
        <f t="shared" si="138"/>
        <v>0</v>
      </c>
      <c r="J162" s="73">
        <f t="shared" si="97"/>
        <v>0</v>
      </c>
      <c r="K162" s="198">
        <f t="shared" si="138"/>
        <v>0</v>
      </c>
      <c r="L162" s="198">
        <f t="shared" si="138"/>
        <v>0</v>
      </c>
      <c r="M162" s="198">
        <f t="shared" si="138"/>
        <v>0</v>
      </c>
      <c r="N162" s="198"/>
      <c r="O162" s="198">
        <f t="shared" si="138"/>
        <v>0</v>
      </c>
      <c r="P162" s="198">
        <f t="shared" si="138"/>
        <v>0</v>
      </c>
      <c r="Q162" s="198">
        <f t="shared" si="138"/>
        <v>0</v>
      </c>
      <c r="R162" s="198">
        <f t="shared" si="138"/>
        <v>0</v>
      </c>
      <c r="S162" s="198">
        <f t="shared" si="138"/>
        <v>0</v>
      </c>
      <c r="T162" s="73">
        <f t="shared" si="135"/>
        <v>0</v>
      </c>
      <c r="U162" s="73">
        <f t="shared" si="136"/>
        <v>0</v>
      </c>
      <c r="V162" s="198">
        <f t="shared" si="138"/>
        <v>0</v>
      </c>
      <c r="W162" s="73">
        <f t="shared" si="102"/>
        <v>0</v>
      </c>
      <c r="X162" s="197">
        <f t="shared" ref="X162:Y162" si="139">SUM(X163)</f>
        <v>0</v>
      </c>
      <c r="Y162" s="197">
        <f t="shared" si="139"/>
        <v>0</v>
      </c>
      <c r="AA162" s="74">
        <f t="shared" si="137"/>
        <v>0</v>
      </c>
    </row>
    <row r="163" spans="1:27" s="194" customFormat="1" x14ac:dyDescent="0.25">
      <c r="A163" s="189"/>
      <c r="B163" s="201" t="s">
        <v>394</v>
      </c>
      <c r="C163" s="191" t="s">
        <v>395</v>
      </c>
      <c r="D163" s="154"/>
      <c r="E163" s="154"/>
      <c r="F163" s="72">
        <f t="shared" si="134"/>
        <v>0</v>
      </c>
      <c r="G163" s="72"/>
      <c r="H163" s="192"/>
      <c r="I163" s="192"/>
      <c r="J163" s="73">
        <f t="shared" si="97"/>
        <v>0</v>
      </c>
      <c r="K163" s="192">
        <v>0</v>
      </c>
      <c r="L163" s="192">
        <v>0</v>
      </c>
      <c r="M163" s="192">
        <v>0</v>
      </c>
      <c r="N163" s="192"/>
      <c r="O163" s="192"/>
      <c r="P163" s="192"/>
      <c r="Q163" s="192"/>
      <c r="R163" s="192"/>
      <c r="S163" s="192">
        <v>0</v>
      </c>
      <c r="T163" s="73">
        <f t="shared" si="135"/>
        <v>0</v>
      </c>
      <c r="U163" s="73">
        <f t="shared" si="136"/>
        <v>0</v>
      </c>
      <c r="V163" s="192"/>
      <c r="W163" s="73">
        <f t="shared" si="102"/>
        <v>0</v>
      </c>
      <c r="X163" s="154"/>
      <c r="Y163" s="154"/>
      <c r="AA163" s="74">
        <f t="shared" si="137"/>
        <v>0</v>
      </c>
    </row>
    <row r="164" spans="1:27" s="199" customFormat="1" x14ac:dyDescent="0.25">
      <c r="A164" s="195"/>
      <c r="B164" s="202" t="s">
        <v>396</v>
      </c>
      <c r="C164" s="196"/>
      <c r="D164" s="197">
        <f t="shared" ref="D164:E164" si="140">SUM(D165+D166+D167+D168+D169+D170+D171)</f>
        <v>0</v>
      </c>
      <c r="E164" s="197">
        <f t="shared" si="140"/>
        <v>0</v>
      </c>
      <c r="F164" s="72">
        <f t="shared" si="134"/>
        <v>500</v>
      </c>
      <c r="G164" s="197"/>
      <c r="H164" s="198">
        <f t="shared" ref="H164:I164" si="141">SUM(H165+H166+H167+H168+H169+H170+H171)</f>
        <v>0</v>
      </c>
      <c r="I164" s="198">
        <f t="shared" si="141"/>
        <v>0</v>
      </c>
      <c r="J164" s="73">
        <f t="shared" si="97"/>
        <v>0</v>
      </c>
      <c r="K164" s="198">
        <f t="shared" ref="K164:S164" si="142">SUM(K165+K166+K167+K168+K169+K170+K171)</f>
        <v>0</v>
      </c>
      <c r="L164" s="198">
        <f t="shared" si="142"/>
        <v>0</v>
      </c>
      <c r="M164" s="198">
        <f t="shared" si="142"/>
        <v>0</v>
      </c>
      <c r="N164" s="198"/>
      <c r="O164" s="198">
        <f t="shared" si="142"/>
        <v>0</v>
      </c>
      <c r="P164" s="198">
        <f t="shared" si="142"/>
        <v>0</v>
      </c>
      <c r="Q164" s="198">
        <f t="shared" si="142"/>
        <v>0</v>
      </c>
      <c r="R164" s="198">
        <f t="shared" si="142"/>
        <v>0</v>
      </c>
      <c r="S164" s="198">
        <f t="shared" si="142"/>
        <v>500</v>
      </c>
      <c r="T164" s="73">
        <f t="shared" si="135"/>
        <v>500</v>
      </c>
      <c r="U164" s="73">
        <f t="shared" si="136"/>
        <v>500</v>
      </c>
      <c r="V164" s="198">
        <f t="shared" ref="V164" si="143">SUM(V165+V166+V167+V168+V169+V170+V171)</f>
        <v>0</v>
      </c>
      <c r="W164" s="73">
        <f t="shared" si="102"/>
        <v>500</v>
      </c>
      <c r="X164" s="197">
        <f t="shared" ref="X164:Y164" si="144">SUM(X165+X166+X167+X168+X169+X170+X171)</f>
        <v>0</v>
      </c>
      <c r="Y164" s="197">
        <f t="shared" si="144"/>
        <v>0</v>
      </c>
      <c r="AA164" s="74">
        <f t="shared" si="137"/>
        <v>500</v>
      </c>
    </row>
    <row r="165" spans="1:27" s="194" customFormat="1" ht="12.75" hidden="1" customHeight="1" x14ac:dyDescent="0.25">
      <c r="A165" s="189"/>
      <c r="B165" s="190" t="s">
        <v>397</v>
      </c>
      <c r="C165" s="191" t="s">
        <v>398</v>
      </c>
      <c r="D165" s="154"/>
      <c r="E165" s="154"/>
      <c r="F165" s="72">
        <f t="shared" si="134"/>
        <v>0</v>
      </c>
      <c r="G165" s="72"/>
      <c r="H165" s="192"/>
      <c r="I165" s="192"/>
      <c r="J165" s="73">
        <f t="shared" si="97"/>
        <v>0</v>
      </c>
      <c r="K165" s="192"/>
      <c r="L165" s="192"/>
      <c r="M165" s="192"/>
      <c r="N165" s="192"/>
      <c r="O165" s="192"/>
      <c r="P165" s="192"/>
      <c r="Q165" s="192"/>
      <c r="R165" s="192"/>
      <c r="S165" s="192"/>
      <c r="T165" s="73">
        <f t="shared" si="135"/>
        <v>0</v>
      </c>
      <c r="U165" s="73">
        <f t="shared" si="136"/>
        <v>0</v>
      </c>
      <c r="V165" s="192"/>
      <c r="W165" s="73">
        <f t="shared" si="102"/>
        <v>0</v>
      </c>
      <c r="X165" s="154"/>
      <c r="Y165" s="154"/>
      <c r="AA165" s="74">
        <f t="shared" si="137"/>
        <v>0</v>
      </c>
    </row>
    <row r="166" spans="1:27" s="194" customFormat="1" hidden="1" x14ac:dyDescent="0.25">
      <c r="A166" s="189"/>
      <c r="B166" s="190" t="s">
        <v>399</v>
      </c>
      <c r="C166" s="191" t="s">
        <v>400</v>
      </c>
      <c r="D166" s="154"/>
      <c r="E166" s="154"/>
      <c r="F166" s="72">
        <f t="shared" si="134"/>
        <v>0</v>
      </c>
      <c r="G166" s="72"/>
      <c r="H166" s="192"/>
      <c r="I166" s="192"/>
      <c r="J166" s="73">
        <f t="shared" si="97"/>
        <v>0</v>
      </c>
      <c r="K166" s="192"/>
      <c r="L166" s="192"/>
      <c r="M166" s="192"/>
      <c r="N166" s="192"/>
      <c r="O166" s="192">
        <v>0</v>
      </c>
      <c r="P166" s="192"/>
      <c r="Q166" s="192"/>
      <c r="R166" s="192"/>
      <c r="S166" s="192"/>
      <c r="T166" s="73">
        <f t="shared" si="135"/>
        <v>0</v>
      </c>
      <c r="U166" s="73">
        <f t="shared" si="136"/>
        <v>0</v>
      </c>
      <c r="V166" s="192"/>
      <c r="W166" s="73">
        <f t="shared" si="102"/>
        <v>0</v>
      </c>
      <c r="X166" s="154"/>
      <c r="Y166" s="154"/>
      <c r="AA166" s="74">
        <f t="shared" si="137"/>
        <v>0</v>
      </c>
    </row>
    <row r="167" spans="1:27" s="194" customFormat="1" hidden="1" x14ac:dyDescent="0.25">
      <c r="A167" s="189"/>
      <c r="B167" s="190" t="s">
        <v>401</v>
      </c>
      <c r="C167" s="191" t="s">
        <v>402</v>
      </c>
      <c r="D167" s="154"/>
      <c r="E167" s="154"/>
      <c r="F167" s="72">
        <f t="shared" si="134"/>
        <v>0</v>
      </c>
      <c r="G167" s="72"/>
      <c r="H167" s="192"/>
      <c r="I167" s="192"/>
      <c r="J167" s="73">
        <f t="shared" si="97"/>
        <v>0</v>
      </c>
      <c r="K167" s="192"/>
      <c r="L167" s="192"/>
      <c r="M167" s="192"/>
      <c r="N167" s="192"/>
      <c r="O167" s="192"/>
      <c r="P167" s="192"/>
      <c r="Q167" s="192"/>
      <c r="R167" s="192"/>
      <c r="S167" s="192"/>
      <c r="T167" s="73">
        <f t="shared" si="135"/>
        <v>0</v>
      </c>
      <c r="U167" s="73">
        <f t="shared" si="136"/>
        <v>0</v>
      </c>
      <c r="V167" s="192"/>
      <c r="W167" s="73">
        <f t="shared" si="102"/>
        <v>0</v>
      </c>
      <c r="X167" s="154"/>
      <c r="Y167" s="154"/>
      <c r="AA167" s="74">
        <f t="shared" si="137"/>
        <v>0</v>
      </c>
    </row>
    <row r="168" spans="1:27" s="194" customFormat="1" hidden="1" x14ac:dyDescent="0.25">
      <c r="A168" s="189"/>
      <c r="B168" s="190" t="s">
        <v>403</v>
      </c>
      <c r="C168" s="191" t="s">
        <v>404</v>
      </c>
      <c r="D168" s="154"/>
      <c r="E168" s="154"/>
      <c r="F168" s="72">
        <f t="shared" si="134"/>
        <v>0</v>
      </c>
      <c r="G168" s="72"/>
      <c r="H168" s="192"/>
      <c r="I168" s="192"/>
      <c r="J168" s="73">
        <f t="shared" si="97"/>
        <v>0</v>
      </c>
      <c r="K168" s="192"/>
      <c r="L168" s="192"/>
      <c r="M168" s="192"/>
      <c r="N168" s="192"/>
      <c r="O168" s="192"/>
      <c r="P168" s="192"/>
      <c r="Q168" s="192"/>
      <c r="R168" s="192"/>
      <c r="S168" s="192"/>
      <c r="T168" s="73">
        <f t="shared" si="135"/>
        <v>0</v>
      </c>
      <c r="U168" s="73">
        <f t="shared" si="136"/>
        <v>0</v>
      </c>
      <c r="V168" s="192"/>
      <c r="W168" s="73">
        <f t="shared" si="102"/>
        <v>0</v>
      </c>
      <c r="X168" s="154"/>
      <c r="Y168" s="154"/>
      <c r="AA168" s="74">
        <f t="shared" si="137"/>
        <v>0</v>
      </c>
    </row>
    <row r="169" spans="1:27" s="194" customFormat="1" hidden="1" x14ac:dyDescent="0.25">
      <c r="A169" s="189"/>
      <c r="B169" s="189">
        <v>3295</v>
      </c>
      <c r="C169" s="191" t="s">
        <v>405</v>
      </c>
      <c r="D169" s="154"/>
      <c r="E169" s="154"/>
      <c r="F169" s="72">
        <f t="shared" si="134"/>
        <v>0</v>
      </c>
      <c r="G169" s="72"/>
      <c r="H169" s="192"/>
      <c r="I169" s="192"/>
      <c r="J169" s="73">
        <f t="shared" si="97"/>
        <v>0</v>
      </c>
      <c r="K169" s="192"/>
      <c r="L169" s="192"/>
      <c r="M169" s="192"/>
      <c r="N169" s="192"/>
      <c r="O169" s="192"/>
      <c r="P169" s="192"/>
      <c r="Q169" s="192"/>
      <c r="R169" s="192"/>
      <c r="S169" s="192"/>
      <c r="T169" s="73">
        <f t="shared" si="135"/>
        <v>0</v>
      </c>
      <c r="U169" s="73">
        <f t="shared" si="136"/>
        <v>0</v>
      </c>
      <c r="V169" s="192"/>
      <c r="W169" s="73">
        <f t="shared" si="102"/>
        <v>0</v>
      </c>
      <c r="X169" s="154"/>
      <c r="Y169" s="154"/>
      <c r="AA169" s="74">
        <f t="shared" si="137"/>
        <v>0</v>
      </c>
    </row>
    <row r="170" spans="1:27" s="194" customFormat="1" hidden="1" x14ac:dyDescent="0.25">
      <c r="A170" s="189"/>
      <c r="B170" s="189">
        <v>3296</v>
      </c>
      <c r="C170" s="203" t="s">
        <v>406</v>
      </c>
      <c r="D170" s="154"/>
      <c r="E170" s="154"/>
      <c r="F170" s="72">
        <f t="shared" si="134"/>
        <v>0</v>
      </c>
      <c r="G170" s="72"/>
      <c r="H170" s="192"/>
      <c r="I170" s="192"/>
      <c r="J170" s="73">
        <f t="shared" si="97"/>
        <v>0</v>
      </c>
      <c r="K170" s="192"/>
      <c r="L170" s="192"/>
      <c r="M170" s="192"/>
      <c r="N170" s="192"/>
      <c r="O170" s="192"/>
      <c r="P170" s="192"/>
      <c r="Q170" s="192"/>
      <c r="R170" s="192"/>
      <c r="S170" s="192"/>
      <c r="T170" s="73">
        <f t="shared" si="135"/>
        <v>0</v>
      </c>
      <c r="U170" s="73">
        <f t="shared" si="136"/>
        <v>0</v>
      </c>
      <c r="V170" s="192"/>
      <c r="W170" s="73">
        <f t="shared" si="102"/>
        <v>0</v>
      </c>
      <c r="X170" s="154"/>
      <c r="Y170" s="154"/>
      <c r="AA170" s="74">
        <f t="shared" si="137"/>
        <v>0</v>
      </c>
    </row>
    <row r="171" spans="1:27" s="194" customFormat="1" x14ac:dyDescent="0.25">
      <c r="A171" s="189"/>
      <c r="B171" s="190" t="s">
        <v>407</v>
      </c>
      <c r="C171" s="191" t="s">
        <v>408</v>
      </c>
      <c r="D171" s="154"/>
      <c r="E171" s="154"/>
      <c r="F171" s="72">
        <f t="shared" si="134"/>
        <v>500</v>
      </c>
      <c r="G171" s="72"/>
      <c r="H171" s="192">
        <v>0</v>
      </c>
      <c r="I171" s="192"/>
      <c r="J171" s="73">
        <f t="shared" si="97"/>
        <v>0</v>
      </c>
      <c r="K171" s="192"/>
      <c r="L171" s="192"/>
      <c r="M171" s="192">
        <v>0</v>
      </c>
      <c r="N171" s="192"/>
      <c r="O171" s="192">
        <v>0</v>
      </c>
      <c r="P171" s="192">
        <v>0</v>
      </c>
      <c r="Q171" s="192"/>
      <c r="R171" s="192"/>
      <c r="S171" s="193">
        <v>500</v>
      </c>
      <c r="T171" s="73">
        <f t="shared" si="135"/>
        <v>500</v>
      </c>
      <c r="U171" s="73">
        <f t="shared" si="136"/>
        <v>500</v>
      </c>
      <c r="V171" s="192"/>
      <c r="W171" s="73">
        <f t="shared" si="102"/>
        <v>500</v>
      </c>
      <c r="X171" s="154"/>
      <c r="Y171" s="154"/>
      <c r="AA171" s="74">
        <f t="shared" si="137"/>
        <v>500</v>
      </c>
    </row>
    <row r="172" spans="1:27" s="194" customFormat="1" x14ac:dyDescent="0.25">
      <c r="A172" s="189"/>
      <c r="B172" s="210">
        <v>381</v>
      </c>
      <c r="C172" s="208"/>
      <c r="D172" s="154"/>
      <c r="E172" s="154"/>
      <c r="F172" s="72"/>
      <c r="G172" s="72"/>
      <c r="H172" s="192"/>
      <c r="I172" s="192"/>
      <c r="J172" s="73"/>
      <c r="K172" s="192"/>
      <c r="L172" s="192"/>
      <c r="M172" s="198">
        <f>+M173</f>
        <v>400</v>
      </c>
      <c r="N172" s="192"/>
      <c r="O172" s="192"/>
      <c r="P172" s="192"/>
      <c r="Q172" s="192"/>
      <c r="R172" s="192"/>
      <c r="S172" s="192"/>
      <c r="T172" s="73">
        <f t="shared" si="135"/>
        <v>400</v>
      </c>
      <c r="U172" s="73">
        <f t="shared" si="136"/>
        <v>400</v>
      </c>
      <c r="V172" s="192"/>
      <c r="W172" s="73">
        <f t="shared" si="102"/>
        <v>400</v>
      </c>
      <c r="X172" s="154"/>
      <c r="Y172" s="154"/>
      <c r="AA172" s="74"/>
    </row>
    <row r="173" spans="1:27" s="194" customFormat="1" x14ac:dyDescent="0.25">
      <c r="A173" s="189"/>
      <c r="B173" s="207">
        <v>38129</v>
      </c>
      <c r="C173" s="208" t="s">
        <v>434</v>
      </c>
      <c r="D173" s="154"/>
      <c r="E173" s="154"/>
      <c r="F173" s="72"/>
      <c r="G173" s="72"/>
      <c r="H173" s="192"/>
      <c r="I173" s="192"/>
      <c r="J173" s="73"/>
      <c r="K173" s="192"/>
      <c r="L173" s="192"/>
      <c r="M173" s="193">
        <v>400</v>
      </c>
      <c r="N173" s="192"/>
      <c r="O173" s="192"/>
      <c r="P173" s="192"/>
      <c r="Q173" s="192"/>
      <c r="R173" s="192"/>
      <c r="S173" s="192"/>
      <c r="T173" s="73">
        <f t="shared" si="135"/>
        <v>400</v>
      </c>
      <c r="U173" s="73">
        <f t="shared" si="136"/>
        <v>400</v>
      </c>
      <c r="V173" s="192"/>
      <c r="W173" s="73">
        <f t="shared" si="102"/>
        <v>400</v>
      </c>
      <c r="X173" s="154"/>
      <c r="Y173" s="154"/>
      <c r="AA173" s="74"/>
    </row>
    <row r="174" spans="1:27" s="194" customFormat="1" x14ac:dyDescent="0.25">
      <c r="A174" s="189"/>
      <c r="B174" s="207"/>
      <c r="C174" s="208"/>
      <c r="D174" s="154"/>
      <c r="E174" s="154"/>
      <c r="F174" s="72"/>
      <c r="G174" s="72"/>
      <c r="H174" s="192"/>
      <c r="I174" s="192"/>
      <c r="J174" s="73"/>
      <c r="K174" s="192"/>
      <c r="L174" s="192"/>
      <c r="M174" s="192"/>
      <c r="N174" s="192"/>
      <c r="O174" s="192"/>
      <c r="P174" s="192"/>
      <c r="Q174" s="192"/>
      <c r="R174" s="192"/>
      <c r="S174" s="192"/>
      <c r="T174" s="73"/>
      <c r="U174" s="73"/>
      <c r="V174" s="198"/>
      <c r="W174" s="73"/>
      <c r="X174" s="154"/>
      <c r="Y174" s="154"/>
      <c r="AA174" s="74"/>
    </row>
    <row r="175" spans="1:27" s="194" customFormat="1" x14ac:dyDescent="0.25">
      <c r="A175" s="189"/>
      <c r="B175" s="184"/>
      <c r="C175" s="156" t="s">
        <v>318</v>
      </c>
      <c r="D175" s="186" t="e">
        <f>SUM(D176+#REF!)</f>
        <v>#REF!</v>
      </c>
      <c r="E175" s="186" t="e">
        <f>SUM(E176+#REF!)</f>
        <v>#REF!</v>
      </c>
      <c r="F175" s="72">
        <f t="shared" ref="F175:F180" si="145">SUM(H175:S175)</f>
        <v>12000</v>
      </c>
      <c r="G175" s="186"/>
      <c r="H175" s="187">
        <f>SUM(H176)</f>
        <v>0</v>
      </c>
      <c r="I175" s="187">
        <f t="shared" ref="I175:W175" si="146">SUM(I176)</f>
        <v>0</v>
      </c>
      <c r="J175" s="187">
        <f t="shared" si="146"/>
        <v>0</v>
      </c>
      <c r="K175" s="187">
        <f t="shared" si="146"/>
        <v>0</v>
      </c>
      <c r="L175" s="187">
        <f t="shared" si="146"/>
        <v>0</v>
      </c>
      <c r="M175" s="187">
        <f t="shared" si="146"/>
        <v>12000</v>
      </c>
      <c r="N175" s="187">
        <f t="shared" si="146"/>
        <v>0</v>
      </c>
      <c r="O175" s="187">
        <f t="shared" si="146"/>
        <v>0</v>
      </c>
      <c r="P175" s="187">
        <f t="shared" si="146"/>
        <v>0</v>
      </c>
      <c r="Q175" s="187">
        <f t="shared" si="146"/>
        <v>0</v>
      </c>
      <c r="R175" s="187">
        <f t="shared" si="146"/>
        <v>0</v>
      </c>
      <c r="S175" s="187">
        <f t="shared" si="146"/>
        <v>0</v>
      </c>
      <c r="T175" s="187">
        <f t="shared" si="146"/>
        <v>12000</v>
      </c>
      <c r="U175" s="187">
        <f t="shared" si="136"/>
        <v>12000</v>
      </c>
      <c r="V175" s="187">
        <f t="shared" si="146"/>
        <v>0</v>
      </c>
      <c r="W175" s="187">
        <f t="shared" si="146"/>
        <v>12000</v>
      </c>
      <c r="X175" s="186">
        <v>12650</v>
      </c>
      <c r="Y175" s="186">
        <v>13110</v>
      </c>
      <c r="AA175" s="74"/>
    </row>
    <row r="176" spans="1:27" s="194" customFormat="1" x14ac:dyDescent="0.25">
      <c r="A176" s="189"/>
      <c r="B176" s="210">
        <v>4</v>
      </c>
      <c r="C176" s="183" t="s">
        <v>435</v>
      </c>
      <c r="D176" s="186" t="e">
        <f>SUM(D177+#REF!+D187)</f>
        <v>#REF!</v>
      </c>
      <c r="E176" s="186" t="e">
        <f>SUM(E177+#REF!+E187)</f>
        <v>#REF!</v>
      </c>
      <c r="F176" s="72">
        <f t="shared" si="145"/>
        <v>12000</v>
      </c>
      <c r="G176" s="186"/>
      <c r="H176" s="187">
        <f t="shared" ref="H176:L176" si="147">SUM(H177)</f>
        <v>0</v>
      </c>
      <c r="I176" s="187">
        <f t="shared" si="147"/>
        <v>0</v>
      </c>
      <c r="J176" s="187">
        <f t="shared" si="147"/>
        <v>0</v>
      </c>
      <c r="K176" s="187">
        <f t="shared" si="147"/>
        <v>0</v>
      </c>
      <c r="L176" s="187">
        <f t="shared" si="147"/>
        <v>0</v>
      </c>
      <c r="M176" s="187">
        <f>SUM(M177)</f>
        <v>12000</v>
      </c>
      <c r="N176" s="187">
        <f t="shared" ref="N176:W176" si="148">SUM(N177)</f>
        <v>0</v>
      </c>
      <c r="O176" s="187">
        <f t="shared" si="148"/>
        <v>0</v>
      </c>
      <c r="P176" s="187">
        <f t="shared" si="148"/>
        <v>0</v>
      </c>
      <c r="Q176" s="187">
        <f t="shared" si="148"/>
        <v>0</v>
      </c>
      <c r="R176" s="187">
        <f t="shared" si="148"/>
        <v>0</v>
      </c>
      <c r="S176" s="187">
        <f t="shared" si="148"/>
        <v>0</v>
      </c>
      <c r="T176" s="187">
        <f t="shared" si="148"/>
        <v>12000</v>
      </c>
      <c r="U176" s="187">
        <f t="shared" si="136"/>
        <v>12000</v>
      </c>
      <c r="V176" s="187">
        <f t="shared" si="148"/>
        <v>0</v>
      </c>
      <c r="W176" s="187">
        <f t="shared" si="148"/>
        <v>12000</v>
      </c>
      <c r="X176" s="186">
        <v>12650</v>
      </c>
      <c r="Y176" s="186">
        <v>13110</v>
      </c>
      <c r="AA176" s="74"/>
    </row>
    <row r="177" spans="1:27" s="194" customFormat="1" x14ac:dyDescent="0.25">
      <c r="A177" s="189"/>
      <c r="B177" s="210">
        <v>42</v>
      </c>
      <c r="C177" s="183"/>
      <c r="D177" s="186" t="e">
        <f>SUM(#REF!+#REF!+#REF!)</f>
        <v>#REF!</v>
      </c>
      <c r="E177" s="186" t="e">
        <f>SUM(#REF!+#REF!+#REF!)</f>
        <v>#REF!</v>
      </c>
      <c r="F177" s="72">
        <f t="shared" si="145"/>
        <v>12000</v>
      </c>
      <c r="G177" s="186"/>
      <c r="H177" s="187">
        <f>+H178</f>
        <v>0</v>
      </c>
      <c r="I177" s="187">
        <f t="shared" ref="I177:W178" si="149">+I178</f>
        <v>0</v>
      </c>
      <c r="J177" s="187">
        <f t="shared" si="149"/>
        <v>0</v>
      </c>
      <c r="K177" s="187">
        <f t="shared" si="149"/>
        <v>0</v>
      </c>
      <c r="L177" s="187">
        <f t="shared" si="149"/>
        <v>0</v>
      </c>
      <c r="M177" s="187">
        <f t="shared" si="149"/>
        <v>12000</v>
      </c>
      <c r="N177" s="187">
        <f t="shared" si="149"/>
        <v>0</v>
      </c>
      <c r="O177" s="187">
        <f t="shared" si="149"/>
        <v>0</v>
      </c>
      <c r="P177" s="187">
        <f t="shared" si="149"/>
        <v>0</v>
      </c>
      <c r="Q177" s="187">
        <f t="shared" si="149"/>
        <v>0</v>
      </c>
      <c r="R177" s="187">
        <f t="shared" si="149"/>
        <v>0</v>
      </c>
      <c r="S177" s="187">
        <f t="shared" si="149"/>
        <v>0</v>
      </c>
      <c r="T177" s="187">
        <f t="shared" si="149"/>
        <v>12000</v>
      </c>
      <c r="U177" s="187">
        <f t="shared" si="136"/>
        <v>12000</v>
      </c>
      <c r="V177" s="187">
        <f t="shared" si="149"/>
        <v>0</v>
      </c>
      <c r="W177" s="187">
        <f t="shared" si="149"/>
        <v>12000</v>
      </c>
      <c r="X177" s="186">
        <v>12650</v>
      </c>
      <c r="Y177" s="186">
        <v>13110</v>
      </c>
      <c r="AA177" s="74"/>
    </row>
    <row r="178" spans="1:27" s="194" customFormat="1" x14ac:dyDescent="0.25">
      <c r="A178" s="189"/>
      <c r="B178" s="195">
        <v>424</v>
      </c>
      <c r="C178" s="196"/>
      <c r="D178" s="197" t="e">
        <f>SUM(D179+D180+#REF!+#REF!+#REF!+#REF!)</f>
        <v>#REF!</v>
      </c>
      <c r="E178" s="197" t="e">
        <f>SUM(E179+E180+#REF!+#REF!+#REF!+#REF!)</f>
        <v>#REF!</v>
      </c>
      <c r="F178" s="72">
        <f t="shared" si="145"/>
        <v>12000</v>
      </c>
      <c r="G178" s="197"/>
      <c r="H178" s="198">
        <f>+H179</f>
        <v>0</v>
      </c>
      <c r="I178" s="198">
        <f t="shared" si="149"/>
        <v>0</v>
      </c>
      <c r="J178" s="198">
        <f t="shared" si="149"/>
        <v>0</v>
      </c>
      <c r="K178" s="198">
        <f t="shared" si="149"/>
        <v>0</v>
      </c>
      <c r="L178" s="198">
        <f t="shared" si="149"/>
        <v>0</v>
      </c>
      <c r="M178" s="198">
        <f t="shared" si="149"/>
        <v>12000</v>
      </c>
      <c r="N178" s="198">
        <f t="shared" si="149"/>
        <v>0</v>
      </c>
      <c r="O178" s="198">
        <f t="shared" si="149"/>
        <v>0</v>
      </c>
      <c r="P178" s="198">
        <f t="shared" si="149"/>
        <v>0</v>
      </c>
      <c r="Q178" s="198">
        <f t="shared" si="149"/>
        <v>0</v>
      </c>
      <c r="R178" s="198">
        <f t="shared" si="149"/>
        <v>0</v>
      </c>
      <c r="S178" s="198">
        <f t="shared" si="149"/>
        <v>0</v>
      </c>
      <c r="T178" s="198">
        <f t="shared" si="149"/>
        <v>12000</v>
      </c>
      <c r="U178" s="187">
        <f t="shared" si="136"/>
        <v>12000</v>
      </c>
      <c r="V178" s="198">
        <f t="shared" si="149"/>
        <v>0</v>
      </c>
      <c r="W178" s="198">
        <f t="shared" si="149"/>
        <v>12000</v>
      </c>
      <c r="X178" s="186">
        <v>12650</v>
      </c>
      <c r="Y178" s="186">
        <v>13110</v>
      </c>
      <c r="AA178" s="74"/>
    </row>
    <row r="179" spans="1:27" s="194" customFormat="1" x14ac:dyDescent="0.25">
      <c r="A179" s="189"/>
      <c r="B179" s="212">
        <v>4241</v>
      </c>
      <c r="C179" s="213" t="s">
        <v>436</v>
      </c>
      <c r="D179" s="154"/>
      <c r="E179" s="154"/>
      <c r="F179" s="72">
        <f t="shared" si="145"/>
        <v>12000</v>
      </c>
      <c r="G179" s="72"/>
      <c r="H179" s="73">
        <v>0</v>
      </c>
      <c r="I179" s="73">
        <v>0</v>
      </c>
      <c r="J179" s="73">
        <v>0</v>
      </c>
      <c r="K179" s="73">
        <v>0</v>
      </c>
      <c r="L179" s="73">
        <f t="shared" ref="L179" si="150">SUM(J179:K179)</f>
        <v>0</v>
      </c>
      <c r="M179" s="73">
        <v>12000</v>
      </c>
      <c r="N179" s="73"/>
      <c r="O179" s="73">
        <v>0</v>
      </c>
      <c r="P179" s="73">
        <v>0</v>
      </c>
      <c r="Q179" s="73">
        <v>0</v>
      </c>
      <c r="R179" s="73">
        <v>0</v>
      </c>
      <c r="S179" s="187">
        <f>SUM(S180)</f>
        <v>0</v>
      </c>
      <c r="T179" s="73">
        <f>SUM(K179:S179)</f>
        <v>12000</v>
      </c>
      <c r="U179" s="73">
        <f t="shared" si="136"/>
        <v>12000</v>
      </c>
      <c r="V179" s="198">
        <v>0</v>
      </c>
      <c r="W179" s="73">
        <f t="shared" ref="W179:W185" si="151">SUM(U179:V179)</f>
        <v>12000</v>
      </c>
      <c r="X179" s="197"/>
      <c r="Y179" s="197"/>
      <c r="AA179" s="74"/>
    </row>
    <row r="180" spans="1:27" s="194" customFormat="1" x14ac:dyDescent="0.25">
      <c r="A180" s="189"/>
      <c r="B180" s="190"/>
      <c r="C180" s="191"/>
      <c r="D180" s="154"/>
      <c r="E180" s="154"/>
      <c r="F180" s="72">
        <f t="shared" si="145"/>
        <v>0</v>
      </c>
      <c r="G180" s="72"/>
      <c r="H180" s="192"/>
      <c r="I180" s="192"/>
      <c r="J180" s="73"/>
      <c r="K180" s="73"/>
      <c r="L180" s="73"/>
      <c r="M180" s="73"/>
      <c r="N180" s="73"/>
      <c r="O180" s="192"/>
      <c r="P180" s="192"/>
      <c r="Q180" s="192"/>
      <c r="R180" s="192"/>
      <c r="S180" s="187"/>
      <c r="T180" s="187"/>
      <c r="U180" s="187"/>
      <c r="V180" s="192"/>
      <c r="W180" s="187"/>
      <c r="X180" s="154"/>
      <c r="Y180" s="154"/>
      <c r="AA180" s="74"/>
    </row>
    <row r="181" spans="1:27" s="194" customFormat="1" x14ac:dyDescent="0.25">
      <c r="A181" s="189"/>
      <c r="B181" s="207"/>
      <c r="C181" s="156" t="s">
        <v>437</v>
      </c>
      <c r="D181" s="154"/>
      <c r="E181" s="154"/>
      <c r="F181" s="72"/>
      <c r="G181" s="72"/>
      <c r="H181" s="198">
        <f>+H182</f>
        <v>5000</v>
      </c>
      <c r="I181" s="192"/>
      <c r="J181" s="73">
        <f t="shared" ref="J181:J185" si="152">SUM(H181:I181)</f>
        <v>5000</v>
      </c>
      <c r="K181" s="198">
        <f t="shared" ref="K181:K185" si="153">SUM(K182)</f>
        <v>0</v>
      </c>
      <c r="L181" s="192"/>
      <c r="M181" s="198">
        <f>+M182</f>
        <v>1000</v>
      </c>
      <c r="N181" s="198"/>
      <c r="O181" s="192"/>
      <c r="P181" s="192"/>
      <c r="Q181" s="192"/>
      <c r="R181" s="192"/>
      <c r="S181" s="187">
        <f>SUM(S182)</f>
        <v>0</v>
      </c>
      <c r="T181" s="187">
        <f t="shared" ref="T181:T185" si="154">SUM(K181:S181)</f>
        <v>1000</v>
      </c>
      <c r="U181" s="187">
        <f t="shared" ref="U181:U185" si="155">SUM(J181+T181)</f>
        <v>6000</v>
      </c>
      <c r="V181" s="198"/>
      <c r="W181" s="187">
        <f t="shared" si="151"/>
        <v>6000</v>
      </c>
      <c r="X181" s="197">
        <f>+X182</f>
        <v>6905</v>
      </c>
      <c r="Y181" s="197">
        <f>+Y182</f>
        <v>8090</v>
      </c>
      <c r="AA181" s="74"/>
    </row>
    <row r="182" spans="1:27" s="194" customFormat="1" x14ac:dyDescent="0.25">
      <c r="A182" s="189"/>
      <c r="B182" s="184">
        <v>3</v>
      </c>
      <c r="C182" s="183" t="s">
        <v>340</v>
      </c>
      <c r="D182" s="154"/>
      <c r="E182" s="154"/>
      <c r="F182" s="72"/>
      <c r="G182" s="72"/>
      <c r="H182" s="198">
        <f>+H183</f>
        <v>5000</v>
      </c>
      <c r="I182" s="192"/>
      <c r="J182" s="73">
        <f t="shared" si="152"/>
        <v>5000</v>
      </c>
      <c r="K182" s="198">
        <f t="shared" si="153"/>
        <v>0</v>
      </c>
      <c r="L182" s="192"/>
      <c r="M182" s="198">
        <f>+M183</f>
        <v>1000</v>
      </c>
      <c r="N182" s="198"/>
      <c r="O182" s="192"/>
      <c r="P182" s="192"/>
      <c r="Q182" s="192"/>
      <c r="R182" s="192"/>
      <c r="S182" s="187">
        <f>SUM(S183)</f>
        <v>0</v>
      </c>
      <c r="T182" s="187">
        <f t="shared" si="154"/>
        <v>1000</v>
      </c>
      <c r="U182" s="187">
        <f t="shared" si="155"/>
        <v>6000</v>
      </c>
      <c r="V182" s="198"/>
      <c r="W182" s="187">
        <f t="shared" si="151"/>
        <v>6000</v>
      </c>
      <c r="X182" s="197">
        <f>+X183</f>
        <v>6905</v>
      </c>
      <c r="Y182" s="197">
        <f>+Y183</f>
        <v>8090</v>
      </c>
      <c r="AA182" s="74"/>
    </row>
    <row r="183" spans="1:27" s="194" customFormat="1" x14ac:dyDescent="0.25">
      <c r="A183" s="189"/>
      <c r="B183" s="210">
        <v>37</v>
      </c>
      <c r="C183" s="208"/>
      <c r="D183" s="154"/>
      <c r="E183" s="154"/>
      <c r="F183" s="72"/>
      <c r="G183" s="72"/>
      <c r="H183" s="198">
        <f>+H184</f>
        <v>5000</v>
      </c>
      <c r="I183" s="192"/>
      <c r="J183" s="73">
        <f t="shared" si="152"/>
        <v>5000</v>
      </c>
      <c r="K183" s="198">
        <f t="shared" si="153"/>
        <v>0</v>
      </c>
      <c r="L183" s="192"/>
      <c r="M183" s="198">
        <f>+M184</f>
        <v>1000</v>
      </c>
      <c r="N183" s="198"/>
      <c r="O183" s="192"/>
      <c r="P183" s="192"/>
      <c r="Q183" s="192"/>
      <c r="R183" s="192"/>
      <c r="S183" s="187">
        <f>SUM(S184)</f>
        <v>0</v>
      </c>
      <c r="T183" s="187">
        <f t="shared" si="154"/>
        <v>1000</v>
      </c>
      <c r="U183" s="187">
        <f t="shared" si="155"/>
        <v>6000</v>
      </c>
      <c r="V183" s="198"/>
      <c r="W183" s="187">
        <f t="shared" si="151"/>
        <v>6000</v>
      </c>
      <c r="X183" s="197">
        <v>6905</v>
      </c>
      <c r="Y183" s="197">
        <v>8090</v>
      </c>
      <c r="AA183" s="74"/>
    </row>
    <row r="184" spans="1:27" s="194" customFormat="1" x14ac:dyDescent="0.25">
      <c r="A184" s="189"/>
      <c r="B184" s="210">
        <v>372</v>
      </c>
      <c r="C184" s="208"/>
      <c r="D184" s="154"/>
      <c r="E184" s="154"/>
      <c r="F184" s="72"/>
      <c r="G184" s="72"/>
      <c r="H184" s="198">
        <f>+H185</f>
        <v>5000</v>
      </c>
      <c r="I184" s="192"/>
      <c r="J184" s="73">
        <f t="shared" si="152"/>
        <v>5000</v>
      </c>
      <c r="K184" s="198">
        <f t="shared" si="153"/>
        <v>0</v>
      </c>
      <c r="L184" s="192"/>
      <c r="M184" s="198">
        <f>+M185</f>
        <v>1000</v>
      </c>
      <c r="N184" s="198"/>
      <c r="O184" s="192"/>
      <c r="P184" s="192"/>
      <c r="Q184" s="192"/>
      <c r="R184" s="192"/>
      <c r="S184" s="187">
        <f>SUM(S185)</f>
        <v>0</v>
      </c>
      <c r="T184" s="187">
        <f t="shared" si="154"/>
        <v>1000</v>
      </c>
      <c r="U184" s="187">
        <f t="shared" si="155"/>
        <v>6000</v>
      </c>
      <c r="V184" s="198"/>
      <c r="W184" s="187">
        <f t="shared" si="151"/>
        <v>6000</v>
      </c>
      <c r="X184" s="154"/>
      <c r="Y184" s="154"/>
      <c r="AA184" s="74"/>
    </row>
    <row r="185" spans="1:27" s="194" customFormat="1" x14ac:dyDescent="0.25">
      <c r="A185" s="189"/>
      <c r="B185" s="207">
        <v>3722</v>
      </c>
      <c r="C185" s="191" t="s">
        <v>438</v>
      </c>
      <c r="D185" s="154"/>
      <c r="E185" s="154"/>
      <c r="F185" s="72"/>
      <c r="G185" s="72"/>
      <c r="H185" s="192">
        <v>5000</v>
      </c>
      <c r="I185" s="192"/>
      <c r="J185" s="73">
        <f t="shared" si="152"/>
        <v>5000</v>
      </c>
      <c r="K185" s="198">
        <f t="shared" si="153"/>
        <v>0</v>
      </c>
      <c r="L185" s="192"/>
      <c r="M185" s="193">
        <v>1000</v>
      </c>
      <c r="N185" s="192"/>
      <c r="O185" s="192"/>
      <c r="P185" s="192"/>
      <c r="Q185" s="192"/>
      <c r="R185" s="192"/>
      <c r="S185" s="187"/>
      <c r="T185" s="73">
        <f t="shared" si="154"/>
        <v>1000</v>
      </c>
      <c r="U185" s="73">
        <f t="shared" si="155"/>
        <v>6000</v>
      </c>
      <c r="V185" s="192"/>
      <c r="W185" s="73">
        <f t="shared" si="151"/>
        <v>6000</v>
      </c>
      <c r="X185" s="154"/>
      <c r="Y185" s="154"/>
      <c r="AA185" s="74"/>
    </row>
    <row r="186" spans="1:27" s="194" customFormat="1" x14ac:dyDescent="0.25">
      <c r="A186" s="189"/>
      <c r="B186" s="207"/>
      <c r="C186" s="208"/>
      <c r="D186" s="154"/>
      <c r="E186" s="154"/>
      <c r="F186" s="72"/>
      <c r="G186" s="72"/>
      <c r="H186" s="192"/>
      <c r="I186" s="192"/>
      <c r="J186" s="73"/>
      <c r="K186" s="198"/>
      <c r="L186" s="192"/>
      <c r="M186" s="192"/>
      <c r="N186" s="192"/>
      <c r="O186" s="192"/>
      <c r="P186" s="192"/>
      <c r="Q186" s="192"/>
      <c r="R186" s="192"/>
      <c r="S186" s="187"/>
      <c r="T186" s="73"/>
      <c r="U186" s="73"/>
      <c r="V186" s="192"/>
      <c r="W186" s="73"/>
      <c r="X186" s="154"/>
      <c r="Y186" s="154"/>
      <c r="AA186" s="74"/>
    </row>
    <row r="187" spans="1:27" s="183" customFormat="1" x14ac:dyDescent="0.25">
      <c r="B187" s="184"/>
      <c r="C187" s="156" t="s">
        <v>439</v>
      </c>
      <c r="D187" s="186" t="e">
        <f>SUM(#REF!+D188)</f>
        <v>#REF!</v>
      </c>
      <c r="E187" s="186" t="e">
        <f>SUM(#REF!+E188)</f>
        <v>#REF!</v>
      </c>
      <c r="F187" s="72">
        <f t="shared" ref="F187:F196" si="156">SUM(H187:S187)</f>
        <v>49255.17</v>
      </c>
      <c r="G187" s="186"/>
      <c r="H187" s="187">
        <f>+H188</f>
        <v>11018.07</v>
      </c>
      <c r="I187" s="187">
        <f t="shared" ref="I187:W187" si="157">+I188</f>
        <v>0</v>
      </c>
      <c r="J187" s="187">
        <f t="shared" si="157"/>
        <v>11018.07</v>
      </c>
      <c r="K187" s="187">
        <f t="shared" si="157"/>
        <v>0</v>
      </c>
      <c r="L187" s="187">
        <f t="shared" si="157"/>
        <v>0</v>
      </c>
      <c r="M187" s="187">
        <f t="shared" si="157"/>
        <v>2500</v>
      </c>
      <c r="N187" s="187">
        <f t="shared" si="157"/>
        <v>0</v>
      </c>
      <c r="O187" s="187">
        <f t="shared" si="157"/>
        <v>8000</v>
      </c>
      <c r="P187" s="187">
        <f t="shared" si="157"/>
        <v>1500</v>
      </c>
      <c r="Q187" s="187">
        <f t="shared" si="157"/>
        <v>0</v>
      </c>
      <c r="R187" s="187">
        <f t="shared" si="157"/>
        <v>0</v>
      </c>
      <c r="S187" s="187">
        <f t="shared" si="157"/>
        <v>15219.03</v>
      </c>
      <c r="T187" s="187">
        <f t="shared" si="157"/>
        <v>27219.03</v>
      </c>
      <c r="U187" s="187">
        <f t="shared" si="157"/>
        <v>38237.1</v>
      </c>
      <c r="V187" s="187">
        <f t="shared" si="157"/>
        <v>0</v>
      </c>
      <c r="W187" s="187">
        <f t="shared" si="157"/>
        <v>38237.1</v>
      </c>
      <c r="X187" s="186">
        <f>+X192</f>
        <v>18790</v>
      </c>
      <c r="Y187" s="186">
        <f>+Y188</f>
        <v>22130</v>
      </c>
      <c r="AA187" s="74">
        <f t="shared" ref="AA187:AA195" si="158">SUM(H187+T187)</f>
        <v>38237.1</v>
      </c>
    </row>
    <row r="188" spans="1:27" s="183" customFormat="1" x14ac:dyDescent="0.25">
      <c r="B188" s="210">
        <v>4</v>
      </c>
      <c r="C188" s="183" t="s">
        <v>435</v>
      </c>
      <c r="D188" s="186" t="e">
        <f>SUM(D192)</f>
        <v>#REF!</v>
      </c>
      <c r="E188" s="186" t="e">
        <f t="shared" ref="E188:V189" si="159">SUM(E192)</f>
        <v>#REF!</v>
      </c>
      <c r="F188" s="72">
        <f t="shared" si="156"/>
        <v>49255.17</v>
      </c>
      <c r="G188" s="186"/>
      <c r="H188" s="187">
        <f>SUM(H192)+H189</f>
        <v>11018.07</v>
      </c>
      <c r="I188" s="187">
        <f t="shared" si="159"/>
        <v>0</v>
      </c>
      <c r="J188" s="73">
        <f t="shared" ref="J188:J193" si="160">SUM(H188:I188)</f>
        <v>11018.07</v>
      </c>
      <c r="K188" s="187">
        <f t="shared" si="159"/>
        <v>0</v>
      </c>
      <c r="L188" s="187">
        <f t="shared" si="159"/>
        <v>0</v>
      </c>
      <c r="M188" s="187">
        <f t="shared" si="159"/>
        <v>2500</v>
      </c>
      <c r="N188" s="187"/>
      <c r="O188" s="187">
        <f t="shared" si="159"/>
        <v>8000</v>
      </c>
      <c r="P188" s="187">
        <f t="shared" si="159"/>
        <v>1500</v>
      </c>
      <c r="Q188" s="187">
        <f t="shared" si="159"/>
        <v>0</v>
      </c>
      <c r="R188" s="187">
        <f t="shared" si="159"/>
        <v>0</v>
      </c>
      <c r="S188" s="187">
        <f t="shared" si="159"/>
        <v>15219.03</v>
      </c>
      <c r="T188" s="73">
        <f t="shared" ref="T188:T205" si="161">SUM(K188:S188)</f>
        <v>27219.03</v>
      </c>
      <c r="U188" s="73">
        <f t="shared" ref="U188:U205" si="162">SUM(J188+T188)</f>
        <v>38237.1</v>
      </c>
      <c r="V188" s="187">
        <f t="shared" si="159"/>
        <v>0</v>
      </c>
      <c r="W188" s="73">
        <f t="shared" ref="W188:W196" si="163">SUM(U188:V188)</f>
        <v>38237.1</v>
      </c>
      <c r="X188" s="186">
        <f>+X192</f>
        <v>18790</v>
      </c>
      <c r="Y188" s="186">
        <f>+Y192</f>
        <v>22130</v>
      </c>
      <c r="AA188" s="74">
        <f t="shared" si="158"/>
        <v>38237.1</v>
      </c>
    </row>
    <row r="189" spans="1:27" s="183" customFormat="1" hidden="1" x14ac:dyDescent="0.25">
      <c r="B189" s="210">
        <v>41</v>
      </c>
      <c r="D189" s="186"/>
      <c r="E189" s="186"/>
      <c r="F189" s="72"/>
      <c r="G189" s="186"/>
      <c r="H189" s="187">
        <f>+H190</f>
        <v>0</v>
      </c>
      <c r="I189" s="187">
        <f t="shared" si="159"/>
        <v>0</v>
      </c>
      <c r="J189" s="187">
        <v>0</v>
      </c>
      <c r="K189" s="187">
        <v>0</v>
      </c>
      <c r="L189" s="187">
        <v>0</v>
      </c>
      <c r="M189" s="187">
        <v>0</v>
      </c>
      <c r="N189" s="187">
        <v>0</v>
      </c>
      <c r="O189" s="187">
        <v>0</v>
      </c>
      <c r="P189" s="187">
        <v>0</v>
      </c>
      <c r="Q189" s="187">
        <v>0</v>
      </c>
      <c r="R189" s="187">
        <v>0</v>
      </c>
      <c r="S189" s="187">
        <v>0</v>
      </c>
      <c r="T189" s="73">
        <f t="shared" ref="T189:T191" si="164">SUM(K189:S189)</f>
        <v>0</v>
      </c>
      <c r="U189" s="73">
        <f t="shared" si="162"/>
        <v>0</v>
      </c>
      <c r="V189" s="187"/>
      <c r="W189" s="73"/>
      <c r="X189" s="186"/>
      <c r="Y189" s="186"/>
      <c r="AA189" s="74"/>
    </row>
    <row r="190" spans="1:27" s="183" customFormat="1" hidden="1" x14ac:dyDescent="0.25">
      <c r="B190" s="210">
        <v>412</v>
      </c>
      <c r="D190" s="186"/>
      <c r="E190" s="186"/>
      <c r="F190" s="72"/>
      <c r="G190" s="186"/>
      <c r="H190" s="187">
        <f>+H191</f>
        <v>0</v>
      </c>
      <c r="I190" s="187">
        <f t="shared" ref="I190:I191" si="165">SUM(I194)</f>
        <v>0</v>
      </c>
      <c r="J190" s="187">
        <v>0</v>
      </c>
      <c r="K190" s="187">
        <v>0</v>
      </c>
      <c r="L190" s="187">
        <v>0</v>
      </c>
      <c r="M190" s="187">
        <v>0</v>
      </c>
      <c r="N190" s="187">
        <v>0</v>
      </c>
      <c r="O190" s="187">
        <v>0</v>
      </c>
      <c r="P190" s="187">
        <v>0</v>
      </c>
      <c r="Q190" s="187">
        <v>0</v>
      </c>
      <c r="R190" s="187">
        <v>0</v>
      </c>
      <c r="S190" s="187">
        <v>0</v>
      </c>
      <c r="T190" s="73">
        <f t="shared" si="164"/>
        <v>0</v>
      </c>
      <c r="U190" s="73">
        <f t="shared" si="162"/>
        <v>0</v>
      </c>
      <c r="V190" s="187"/>
      <c r="W190" s="73"/>
      <c r="X190" s="186"/>
      <c r="Y190" s="186"/>
      <c r="AA190" s="74"/>
    </row>
    <row r="191" spans="1:27" s="183" customFormat="1" hidden="1" x14ac:dyDescent="0.25">
      <c r="B191" s="207">
        <v>4123</v>
      </c>
      <c r="C191" s="214" t="s">
        <v>440</v>
      </c>
      <c r="D191" s="186"/>
      <c r="E191" s="186"/>
      <c r="F191" s="72"/>
      <c r="G191" s="186"/>
      <c r="H191" s="192">
        <v>0</v>
      </c>
      <c r="I191" s="187">
        <f t="shared" si="165"/>
        <v>0</v>
      </c>
      <c r="J191" s="73"/>
      <c r="K191" s="187"/>
      <c r="L191" s="187"/>
      <c r="M191" s="187"/>
      <c r="N191" s="187"/>
      <c r="O191" s="187"/>
      <c r="P191" s="187"/>
      <c r="Q191" s="187"/>
      <c r="R191" s="187"/>
      <c r="S191" s="73">
        <v>0</v>
      </c>
      <c r="T191" s="73">
        <f t="shared" si="164"/>
        <v>0</v>
      </c>
      <c r="U191" s="73">
        <f t="shared" si="162"/>
        <v>0</v>
      </c>
      <c r="V191" s="187"/>
      <c r="W191" s="73"/>
      <c r="X191" s="186"/>
      <c r="Y191" s="186"/>
      <c r="AA191" s="74"/>
    </row>
    <row r="192" spans="1:27" s="183" customFormat="1" x14ac:dyDescent="0.25">
      <c r="B192" s="210">
        <v>42</v>
      </c>
      <c r="D192" s="186" t="e">
        <f>SUM(D193+D201+D204+#REF!)</f>
        <v>#REF!</v>
      </c>
      <c r="E192" s="186" t="e">
        <f>SUM(E193+E201+E204+#REF!)</f>
        <v>#REF!</v>
      </c>
      <c r="F192" s="72">
        <f t="shared" si="156"/>
        <v>49255.17</v>
      </c>
      <c r="G192" s="186"/>
      <c r="H192" s="187">
        <f>SUM(H193+H201+H204)</f>
        <v>11018.07</v>
      </c>
      <c r="I192" s="187">
        <f t="shared" ref="I192" si="166">SUM(I196)</f>
        <v>0</v>
      </c>
      <c r="J192" s="73">
        <f t="shared" si="160"/>
        <v>11018.07</v>
      </c>
      <c r="K192" s="187">
        <f>SUM(K193+K201+K204)</f>
        <v>0</v>
      </c>
      <c r="L192" s="187">
        <f t="shared" ref="L192:S192" si="167">SUM(L193+L201+L204)</f>
        <v>0</v>
      </c>
      <c r="M192" s="187">
        <f t="shared" si="167"/>
        <v>2500</v>
      </c>
      <c r="N192" s="187">
        <f t="shared" si="167"/>
        <v>0</v>
      </c>
      <c r="O192" s="187">
        <f t="shared" si="167"/>
        <v>8000</v>
      </c>
      <c r="P192" s="187">
        <f t="shared" si="167"/>
        <v>1500</v>
      </c>
      <c r="Q192" s="187">
        <f t="shared" si="167"/>
        <v>0</v>
      </c>
      <c r="R192" s="187">
        <f t="shared" si="167"/>
        <v>0</v>
      </c>
      <c r="S192" s="187">
        <f t="shared" si="167"/>
        <v>15219.03</v>
      </c>
      <c r="T192" s="73">
        <f t="shared" si="161"/>
        <v>27219.03</v>
      </c>
      <c r="U192" s="73">
        <f t="shared" si="162"/>
        <v>38237.1</v>
      </c>
      <c r="V192" s="187">
        <f>SUM(V193+V201+V204)</f>
        <v>0</v>
      </c>
      <c r="W192" s="73">
        <f t="shared" si="163"/>
        <v>38237.1</v>
      </c>
      <c r="X192" s="186">
        <v>18790</v>
      </c>
      <c r="Y192" s="186">
        <v>22130</v>
      </c>
      <c r="AA192" s="74">
        <f t="shared" si="158"/>
        <v>38237.1</v>
      </c>
    </row>
    <row r="193" spans="1:27" s="183" customFormat="1" x14ac:dyDescent="0.25">
      <c r="B193" s="210">
        <v>422</v>
      </c>
      <c r="D193" s="186">
        <f t="shared" ref="D193:E193" si="168">SUM(D194+D195+D196+D197+D198+D199+D200)</f>
        <v>0</v>
      </c>
      <c r="E193" s="186">
        <f t="shared" si="168"/>
        <v>0</v>
      </c>
      <c r="F193" s="72">
        <f t="shared" si="156"/>
        <v>41925.17</v>
      </c>
      <c r="G193" s="186"/>
      <c r="H193" s="187">
        <f t="shared" ref="H193:I193" si="169">SUM(H194+H195+H196+H197+H198+H199+H200)</f>
        <v>10753.07</v>
      </c>
      <c r="I193" s="187">
        <f t="shared" si="169"/>
        <v>0</v>
      </c>
      <c r="J193" s="73">
        <f t="shared" si="160"/>
        <v>10753.07</v>
      </c>
      <c r="K193" s="187">
        <f t="shared" ref="K193:S193" si="170">SUM(K194+K195+K196+K197+K198+K199+K200)</f>
        <v>0</v>
      </c>
      <c r="L193" s="187">
        <f t="shared" si="170"/>
        <v>0</v>
      </c>
      <c r="M193" s="187">
        <f t="shared" si="170"/>
        <v>2000</v>
      </c>
      <c r="N193" s="187"/>
      <c r="O193" s="187">
        <f t="shared" si="170"/>
        <v>3500</v>
      </c>
      <c r="P193" s="187">
        <f t="shared" si="170"/>
        <v>200</v>
      </c>
      <c r="Q193" s="187">
        <f t="shared" si="170"/>
        <v>0</v>
      </c>
      <c r="R193" s="187">
        <f t="shared" si="170"/>
        <v>0</v>
      </c>
      <c r="S193" s="187">
        <f t="shared" si="170"/>
        <v>14719.03</v>
      </c>
      <c r="T193" s="73">
        <f t="shared" si="161"/>
        <v>20419.03</v>
      </c>
      <c r="U193" s="73">
        <f t="shared" si="162"/>
        <v>31172.1</v>
      </c>
      <c r="V193" s="187">
        <f t="shared" ref="V193" si="171">SUM(V194+V195+V196+V197+V198+V199+V200)</f>
        <v>0</v>
      </c>
      <c r="W193" s="73">
        <f t="shared" si="163"/>
        <v>31172.1</v>
      </c>
      <c r="X193" s="186">
        <f t="shared" ref="X193:Y193" si="172">SUM(X194+X195+X196+X197+X198+X199+X200)</f>
        <v>0</v>
      </c>
      <c r="Y193" s="186">
        <f t="shared" si="172"/>
        <v>0</v>
      </c>
      <c r="AA193" s="74">
        <f t="shared" si="158"/>
        <v>31172.1</v>
      </c>
    </row>
    <row r="194" spans="1:27" s="194" customFormat="1" x14ac:dyDescent="0.25">
      <c r="A194" s="189"/>
      <c r="B194" s="207" t="s">
        <v>441</v>
      </c>
      <c r="C194" s="208" t="s">
        <v>293</v>
      </c>
      <c r="D194" s="154"/>
      <c r="E194" s="154"/>
      <c r="F194" s="72">
        <f t="shared" si="156"/>
        <v>35925.17</v>
      </c>
      <c r="G194" s="72"/>
      <c r="H194" s="219">
        <v>10753.07</v>
      </c>
      <c r="I194" s="192"/>
      <c r="J194" s="73">
        <f t="shared" ref="J194:J205" si="173">SUM(H194:I194)</f>
        <v>10753.07</v>
      </c>
      <c r="K194" s="192"/>
      <c r="L194" s="192"/>
      <c r="M194" s="192">
        <v>2000</v>
      </c>
      <c r="N194" s="192"/>
      <c r="O194" s="192">
        <v>3500</v>
      </c>
      <c r="P194" s="192">
        <v>200</v>
      </c>
      <c r="Q194" s="192"/>
      <c r="R194" s="192"/>
      <c r="S194" s="193">
        <v>8719.0300000000007</v>
      </c>
      <c r="T194" s="73">
        <f t="shared" si="161"/>
        <v>14419.03</v>
      </c>
      <c r="U194" s="73">
        <f t="shared" si="162"/>
        <v>25172.1</v>
      </c>
      <c r="V194" s="192"/>
      <c r="W194" s="73">
        <f t="shared" si="163"/>
        <v>25172.1</v>
      </c>
      <c r="X194" s="154"/>
      <c r="Y194" s="154"/>
      <c r="AA194" s="74">
        <f t="shared" si="158"/>
        <v>25172.1</v>
      </c>
    </row>
    <row r="195" spans="1:27" s="194" customFormat="1" x14ac:dyDescent="0.25">
      <c r="A195" s="189"/>
      <c r="B195" s="207" t="s">
        <v>442</v>
      </c>
      <c r="C195" s="208" t="s">
        <v>443</v>
      </c>
      <c r="D195" s="154"/>
      <c r="E195" s="154"/>
      <c r="F195" s="72">
        <f t="shared" si="156"/>
        <v>3000</v>
      </c>
      <c r="G195" s="72"/>
      <c r="H195" s="192">
        <v>0</v>
      </c>
      <c r="I195" s="192"/>
      <c r="J195" s="73">
        <f t="shared" si="173"/>
        <v>0</v>
      </c>
      <c r="K195" s="192"/>
      <c r="L195" s="192"/>
      <c r="M195" s="192"/>
      <c r="N195" s="192"/>
      <c r="O195" s="192"/>
      <c r="P195" s="192"/>
      <c r="Q195" s="192"/>
      <c r="R195" s="192"/>
      <c r="S195" s="193">
        <v>3000</v>
      </c>
      <c r="T195" s="73">
        <f t="shared" si="161"/>
        <v>3000</v>
      </c>
      <c r="U195" s="73">
        <f t="shared" si="162"/>
        <v>3000</v>
      </c>
      <c r="V195" s="192"/>
      <c r="W195" s="73">
        <f t="shared" si="163"/>
        <v>3000</v>
      </c>
      <c r="X195" s="154"/>
      <c r="Y195" s="154"/>
      <c r="AA195" s="74">
        <f t="shared" si="158"/>
        <v>3000</v>
      </c>
    </row>
    <row r="196" spans="1:27" s="194" customFormat="1" hidden="1" x14ac:dyDescent="0.25">
      <c r="A196" s="189"/>
      <c r="B196" s="207" t="s">
        <v>444</v>
      </c>
      <c r="C196" s="208" t="s">
        <v>445</v>
      </c>
      <c r="D196" s="154"/>
      <c r="E196" s="154"/>
      <c r="F196" s="72">
        <f t="shared" si="156"/>
        <v>0</v>
      </c>
      <c r="G196" s="72"/>
      <c r="H196" s="192">
        <v>0</v>
      </c>
      <c r="I196" s="192"/>
      <c r="J196" s="73">
        <f t="shared" si="173"/>
        <v>0</v>
      </c>
      <c r="K196" s="192"/>
      <c r="L196" s="192"/>
      <c r="M196" s="192"/>
      <c r="N196" s="192"/>
      <c r="O196" s="192"/>
      <c r="P196" s="192"/>
      <c r="Q196" s="192"/>
      <c r="R196" s="192"/>
      <c r="S196" s="192">
        <v>0</v>
      </c>
      <c r="T196" s="73">
        <f t="shared" si="161"/>
        <v>0</v>
      </c>
      <c r="U196" s="73">
        <f t="shared" si="162"/>
        <v>0</v>
      </c>
      <c r="V196" s="192"/>
      <c r="W196" s="73">
        <f t="shared" si="163"/>
        <v>0</v>
      </c>
      <c r="X196" s="154"/>
      <c r="Y196" s="154"/>
      <c r="AA196" s="74">
        <f t="shared" ref="AA196:AA205" si="174">SUM(H196+T196)</f>
        <v>0</v>
      </c>
    </row>
    <row r="197" spans="1:27" s="194" customFormat="1" hidden="1" x14ac:dyDescent="0.25">
      <c r="A197" s="189"/>
      <c r="B197" s="207" t="s">
        <v>446</v>
      </c>
      <c r="C197" s="208" t="s">
        <v>447</v>
      </c>
      <c r="D197" s="154"/>
      <c r="E197" s="154"/>
      <c r="F197" s="72">
        <f t="shared" ref="F197:F205" si="175">SUM(H197:S197)</f>
        <v>0</v>
      </c>
      <c r="G197" s="72"/>
      <c r="H197" s="192"/>
      <c r="I197" s="192"/>
      <c r="J197" s="73">
        <f t="shared" si="173"/>
        <v>0</v>
      </c>
      <c r="K197" s="192"/>
      <c r="L197" s="192"/>
      <c r="M197" s="192"/>
      <c r="N197" s="192"/>
      <c r="O197" s="192"/>
      <c r="P197" s="192"/>
      <c r="Q197" s="192"/>
      <c r="R197" s="192"/>
      <c r="S197" s="192"/>
      <c r="T197" s="73">
        <f t="shared" si="161"/>
        <v>0</v>
      </c>
      <c r="U197" s="73">
        <f t="shared" si="162"/>
        <v>0</v>
      </c>
      <c r="V197" s="192"/>
      <c r="W197" s="73">
        <f t="shared" ref="W197:W218" si="176">SUM(U197:V197)</f>
        <v>0</v>
      </c>
      <c r="X197" s="154"/>
      <c r="Y197" s="154"/>
      <c r="AA197" s="74">
        <f t="shared" si="174"/>
        <v>0</v>
      </c>
    </row>
    <row r="198" spans="1:27" s="194" customFormat="1" hidden="1" x14ac:dyDescent="0.25">
      <c r="A198" s="189"/>
      <c r="B198" s="207" t="s">
        <v>448</v>
      </c>
      <c r="C198" s="208" t="s">
        <v>449</v>
      </c>
      <c r="D198" s="154"/>
      <c r="E198" s="154"/>
      <c r="F198" s="72">
        <f t="shared" si="175"/>
        <v>0</v>
      </c>
      <c r="G198" s="72"/>
      <c r="H198" s="192"/>
      <c r="I198" s="192"/>
      <c r="J198" s="73">
        <f t="shared" si="173"/>
        <v>0</v>
      </c>
      <c r="K198" s="192"/>
      <c r="L198" s="192"/>
      <c r="M198" s="192"/>
      <c r="N198" s="192"/>
      <c r="O198" s="192"/>
      <c r="P198" s="192"/>
      <c r="Q198" s="192"/>
      <c r="R198" s="192"/>
      <c r="S198" s="192"/>
      <c r="T198" s="73">
        <f t="shared" si="161"/>
        <v>0</v>
      </c>
      <c r="U198" s="73">
        <f t="shared" si="162"/>
        <v>0</v>
      </c>
      <c r="V198" s="192"/>
      <c r="W198" s="73">
        <f t="shared" si="176"/>
        <v>0</v>
      </c>
      <c r="X198" s="154"/>
      <c r="Y198" s="154"/>
      <c r="AA198" s="74">
        <f t="shared" si="174"/>
        <v>0</v>
      </c>
    </row>
    <row r="199" spans="1:27" s="194" customFormat="1" hidden="1" x14ac:dyDescent="0.25">
      <c r="A199" s="189"/>
      <c r="B199" s="207" t="s">
        <v>450</v>
      </c>
      <c r="C199" s="208" t="s">
        <v>451</v>
      </c>
      <c r="D199" s="154"/>
      <c r="E199" s="154"/>
      <c r="F199" s="72">
        <f t="shared" si="175"/>
        <v>0</v>
      </c>
      <c r="G199" s="72"/>
      <c r="H199" s="192"/>
      <c r="I199" s="192"/>
      <c r="J199" s="73">
        <f t="shared" si="173"/>
        <v>0</v>
      </c>
      <c r="K199" s="192"/>
      <c r="L199" s="192"/>
      <c r="M199" s="192"/>
      <c r="N199" s="192"/>
      <c r="O199" s="192">
        <v>0</v>
      </c>
      <c r="P199" s="192"/>
      <c r="Q199" s="192"/>
      <c r="R199" s="192"/>
      <c r="S199" s="192"/>
      <c r="T199" s="73">
        <f t="shared" si="161"/>
        <v>0</v>
      </c>
      <c r="U199" s="73">
        <f t="shared" si="162"/>
        <v>0</v>
      </c>
      <c r="V199" s="192"/>
      <c r="W199" s="73">
        <f t="shared" si="176"/>
        <v>0</v>
      </c>
      <c r="X199" s="154"/>
      <c r="Y199" s="154"/>
      <c r="AA199" s="74">
        <f t="shared" si="174"/>
        <v>0</v>
      </c>
    </row>
    <row r="200" spans="1:27" s="194" customFormat="1" x14ac:dyDescent="0.25">
      <c r="A200" s="189"/>
      <c r="B200" s="207" t="s">
        <v>452</v>
      </c>
      <c r="C200" s="208" t="s">
        <v>453</v>
      </c>
      <c r="D200" s="154"/>
      <c r="E200" s="154"/>
      <c r="F200" s="72">
        <f t="shared" si="175"/>
        <v>3000</v>
      </c>
      <c r="G200" s="72"/>
      <c r="H200" s="192"/>
      <c r="I200" s="192"/>
      <c r="J200" s="73">
        <f t="shared" si="173"/>
        <v>0</v>
      </c>
      <c r="K200" s="192"/>
      <c r="L200" s="192"/>
      <c r="M200" s="192"/>
      <c r="N200" s="192"/>
      <c r="O200" s="192"/>
      <c r="P200" s="192"/>
      <c r="Q200" s="192"/>
      <c r="R200" s="192"/>
      <c r="S200" s="193">
        <v>3000</v>
      </c>
      <c r="T200" s="73">
        <f t="shared" si="161"/>
        <v>3000</v>
      </c>
      <c r="U200" s="73">
        <f t="shared" si="162"/>
        <v>3000</v>
      </c>
      <c r="V200" s="192"/>
      <c r="W200" s="73">
        <f t="shared" si="176"/>
        <v>3000</v>
      </c>
      <c r="X200" s="154"/>
      <c r="Y200" s="154"/>
      <c r="AA200" s="74">
        <f t="shared" si="174"/>
        <v>3000</v>
      </c>
    </row>
    <row r="201" spans="1:27" s="199" customFormat="1" hidden="1" x14ac:dyDescent="0.25">
      <c r="A201" s="195"/>
      <c r="B201" s="195">
        <v>423</v>
      </c>
      <c r="C201" s="211"/>
      <c r="D201" s="197">
        <f t="shared" ref="D201:E201" si="177">SUM(D202+D203)</f>
        <v>0</v>
      </c>
      <c r="E201" s="197">
        <f t="shared" si="177"/>
        <v>0</v>
      </c>
      <c r="F201" s="72">
        <f t="shared" si="175"/>
        <v>0</v>
      </c>
      <c r="G201" s="197"/>
      <c r="H201" s="198">
        <f t="shared" ref="H201:I201" si="178">SUM(H202+H203)</f>
        <v>0</v>
      </c>
      <c r="I201" s="198">
        <f t="shared" si="178"/>
        <v>0</v>
      </c>
      <c r="J201" s="73">
        <f t="shared" si="173"/>
        <v>0</v>
      </c>
      <c r="K201" s="198">
        <f t="shared" ref="K201:S201" si="179">SUM(K202+K203)</f>
        <v>0</v>
      </c>
      <c r="L201" s="198">
        <f t="shared" si="179"/>
        <v>0</v>
      </c>
      <c r="M201" s="198">
        <f t="shared" si="179"/>
        <v>0</v>
      </c>
      <c r="N201" s="198"/>
      <c r="O201" s="198">
        <f t="shared" si="179"/>
        <v>0</v>
      </c>
      <c r="P201" s="198">
        <f t="shared" si="179"/>
        <v>0</v>
      </c>
      <c r="Q201" s="198">
        <f t="shared" si="179"/>
        <v>0</v>
      </c>
      <c r="R201" s="198">
        <f t="shared" si="179"/>
        <v>0</v>
      </c>
      <c r="S201" s="198">
        <f t="shared" si="179"/>
        <v>0</v>
      </c>
      <c r="T201" s="73">
        <f t="shared" si="161"/>
        <v>0</v>
      </c>
      <c r="U201" s="73">
        <f t="shared" si="162"/>
        <v>0</v>
      </c>
      <c r="V201" s="198">
        <f t="shared" ref="V201:V205" si="180">SUM(V202+V203)</f>
        <v>0</v>
      </c>
      <c r="W201" s="73">
        <f t="shared" si="176"/>
        <v>0</v>
      </c>
      <c r="X201" s="197">
        <f t="shared" ref="X201:Y201" si="181">SUM(X202+X203)</f>
        <v>0</v>
      </c>
      <c r="Y201" s="197">
        <f t="shared" si="181"/>
        <v>0</v>
      </c>
      <c r="AA201" s="74">
        <f t="shared" si="174"/>
        <v>0</v>
      </c>
    </row>
    <row r="202" spans="1:27" s="194" customFormat="1" hidden="1" x14ac:dyDescent="0.25">
      <c r="A202" s="189"/>
      <c r="B202" s="207" t="s">
        <v>454</v>
      </c>
      <c r="C202" s="208" t="s">
        <v>455</v>
      </c>
      <c r="D202" s="154"/>
      <c r="E202" s="154"/>
      <c r="F202" s="72">
        <f t="shared" si="175"/>
        <v>0</v>
      </c>
      <c r="G202" s="72"/>
      <c r="H202" s="192"/>
      <c r="I202" s="192"/>
      <c r="J202" s="73">
        <f t="shared" si="173"/>
        <v>0</v>
      </c>
      <c r="K202" s="192"/>
      <c r="L202" s="192"/>
      <c r="M202" s="192"/>
      <c r="N202" s="192"/>
      <c r="O202" s="192">
        <v>0</v>
      </c>
      <c r="P202" s="192"/>
      <c r="Q202" s="192"/>
      <c r="R202" s="192"/>
      <c r="S202" s="192"/>
      <c r="T202" s="73">
        <f t="shared" si="161"/>
        <v>0</v>
      </c>
      <c r="U202" s="73">
        <f t="shared" si="162"/>
        <v>0</v>
      </c>
      <c r="V202" s="198">
        <f t="shared" si="180"/>
        <v>0</v>
      </c>
      <c r="W202" s="73">
        <f t="shared" si="176"/>
        <v>0</v>
      </c>
      <c r="X202" s="154"/>
      <c r="Y202" s="154"/>
      <c r="AA202" s="74">
        <f t="shared" si="174"/>
        <v>0</v>
      </c>
    </row>
    <row r="203" spans="1:27" s="194" customFormat="1" hidden="1" x14ac:dyDescent="0.25">
      <c r="A203" s="189"/>
      <c r="B203" s="207" t="s">
        <v>456</v>
      </c>
      <c r="C203" s="208" t="s">
        <v>457</v>
      </c>
      <c r="D203" s="154"/>
      <c r="E203" s="154"/>
      <c r="F203" s="72">
        <f t="shared" si="175"/>
        <v>0</v>
      </c>
      <c r="G203" s="72"/>
      <c r="H203" s="192"/>
      <c r="I203" s="192"/>
      <c r="J203" s="73">
        <f t="shared" si="173"/>
        <v>0</v>
      </c>
      <c r="K203" s="192"/>
      <c r="L203" s="192"/>
      <c r="M203" s="192"/>
      <c r="N203" s="192"/>
      <c r="O203" s="192"/>
      <c r="P203" s="192"/>
      <c r="Q203" s="192"/>
      <c r="R203" s="192"/>
      <c r="S203" s="192"/>
      <c r="T203" s="73">
        <f t="shared" si="161"/>
        <v>0</v>
      </c>
      <c r="U203" s="73">
        <f t="shared" si="162"/>
        <v>0</v>
      </c>
      <c r="V203" s="198">
        <f t="shared" si="180"/>
        <v>0</v>
      </c>
      <c r="W203" s="73">
        <f t="shared" si="176"/>
        <v>0</v>
      </c>
      <c r="X203" s="154"/>
      <c r="Y203" s="154"/>
      <c r="AA203" s="74">
        <f t="shared" si="174"/>
        <v>0</v>
      </c>
    </row>
    <row r="204" spans="1:27" s="199" customFormat="1" x14ac:dyDescent="0.25">
      <c r="A204" s="195"/>
      <c r="B204" s="195">
        <v>424</v>
      </c>
      <c r="C204" s="211"/>
      <c r="D204" s="197" t="e">
        <f>SUM(D205+#REF!+#REF!+#REF!)</f>
        <v>#REF!</v>
      </c>
      <c r="E204" s="197" t="e">
        <f>SUM(E205+#REF!+#REF!+#REF!)</f>
        <v>#REF!</v>
      </c>
      <c r="F204" s="72">
        <f t="shared" si="175"/>
        <v>7330</v>
      </c>
      <c r="G204" s="197"/>
      <c r="H204" s="198">
        <f>SUM(H205)</f>
        <v>265</v>
      </c>
      <c r="I204" s="198">
        <f>+I205</f>
        <v>0</v>
      </c>
      <c r="J204" s="73">
        <f t="shared" si="173"/>
        <v>265</v>
      </c>
      <c r="K204" s="198">
        <f>SUM(K205)</f>
        <v>0</v>
      </c>
      <c r="L204" s="198">
        <f>+L205</f>
        <v>0</v>
      </c>
      <c r="M204" s="198">
        <f>SUM(M205)</f>
        <v>500</v>
      </c>
      <c r="N204" s="198"/>
      <c r="O204" s="198">
        <f>SUM(O205)</f>
        <v>4500</v>
      </c>
      <c r="P204" s="198">
        <f t="shared" ref="P204:S204" si="182">SUM(P205)</f>
        <v>1300</v>
      </c>
      <c r="Q204" s="198">
        <f t="shared" si="182"/>
        <v>0</v>
      </c>
      <c r="R204" s="198">
        <f t="shared" si="182"/>
        <v>0</v>
      </c>
      <c r="S204" s="198">
        <f t="shared" si="182"/>
        <v>500</v>
      </c>
      <c r="T204" s="73">
        <f t="shared" si="161"/>
        <v>6800</v>
      </c>
      <c r="U204" s="73">
        <f t="shared" si="162"/>
        <v>7065</v>
      </c>
      <c r="V204" s="198">
        <f t="shared" si="180"/>
        <v>0</v>
      </c>
      <c r="W204" s="73">
        <f t="shared" si="176"/>
        <v>7065</v>
      </c>
      <c r="X204" s="197">
        <f>SUM(X205)</f>
        <v>0</v>
      </c>
      <c r="Y204" s="197">
        <v>0</v>
      </c>
      <c r="AA204" s="74">
        <f t="shared" si="174"/>
        <v>7065</v>
      </c>
    </row>
    <row r="205" spans="1:27" s="194" customFormat="1" x14ac:dyDescent="0.25">
      <c r="A205" s="189"/>
      <c r="B205" s="212">
        <v>4241</v>
      </c>
      <c r="C205" s="213" t="s">
        <v>436</v>
      </c>
      <c r="D205" s="154"/>
      <c r="E205" s="154"/>
      <c r="F205" s="72">
        <f t="shared" si="175"/>
        <v>7330</v>
      </c>
      <c r="G205" s="72"/>
      <c r="H205" s="193">
        <v>265</v>
      </c>
      <c r="I205" s="192"/>
      <c r="J205" s="73">
        <f t="shared" si="173"/>
        <v>265</v>
      </c>
      <c r="K205" s="192"/>
      <c r="L205" s="192"/>
      <c r="M205" s="192">
        <v>500</v>
      </c>
      <c r="N205" s="192"/>
      <c r="O205" s="192">
        <v>4500</v>
      </c>
      <c r="P205" s="192">
        <v>1300</v>
      </c>
      <c r="Q205" s="192"/>
      <c r="R205" s="192"/>
      <c r="S205" s="192">
        <v>500</v>
      </c>
      <c r="T205" s="73">
        <f t="shared" si="161"/>
        <v>6800</v>
      </c>
      <c r="U205" s="73">
        <f t="shared" si="162"/>
        <v>7065</v>
      </c>
      <c r="V205" s="198">
        <f t="shared" si="180"/>
        <v>0</v>
      </c>
      <c r="W205" s="73">
        <f t="shared" si="176"/>
        <v>7065</v>
      </c>
      <c r="X205" s="154"/>
      <c r="Y205" s="154"/>
      <c r="AA205" s="74">
        <f t="shared" si="174"/>
        <v>7065</v>
      </c>
    </row>
    <row r="206" spans="1:27" s="194" customFormat="1" x14ac:dyDescent="0.25">
      <c r="A206" s="189"/>
      <c r="B206" s="212"/>
      <c r="C206" s="213"/>
      <c r="D206" s="154"/>
      <c r="E206" s="154"/>
      <c r="F206" s="72"/>
      <c r="G206" s="72"/>
      <c r="H206" s="192"/>
      <c r="I206" s="192"/>
      <c r="J206" s="73"/>
      <c r="K206" s="192"/>
      <c r="L206" s="192"/>
      <c r="M206" s="192"/>
      <c r="N206" s="192"/>
      <c r="O206" s="192"/>
      <c r="P206" s="192"/>
      <c r="Q206" s="192"/>
      <c r="R206" s="192"/>
      <c r="S206" s="192"/>
      <c r="T206" s="73"/>
      <c r="U206" s="73"/>
      <c r="V206" s="192"/>
      <c r="W206" s="73"/>
      <c r="X206" s="154"/>
      <c r="Y206" s="154"/>
      <c r="AA206" s="74"/>
    </row>
    <row r="207" spans="1:27" s="183" customFormat="1" x14ac:dyDescent="0.25">
      <c r="B207" s="184"/>
      <c r="C207" s="185" t="s">
        <v>458</v>
      </c>
      <c r="D207" s="186" t="e">
        <f>SUM(D208+#REF!)</f>
        <v>#REF!</v>
      </c>
      <c r="E207" s="186" t="e">
        <f>SUM(E208+#REF!)</f>
        <v>#REF!</v>
      </c>
      <c r="F207" s="72">
        <f t="shared" ref="F207:F212" si="183">SUM(H207:S207)</f>
        <v>1000</v>
      </c>
      <c r="G207" s="186"/>
      <c r="H207" s="187">
        <f t="shared" ref="H207:I209" si="184">+H208</f>
        <v>0</v>
      </c>
      <c r="I207" s="187">
        <f t="shared" si="184"/>
        <v>500</v>
      </c>
      <c r="J207" s="73">
        <f t="shared" ref="J207:J218" si="185">SUM(H207:I207)</f>
        <v>500</v>
      </c>
      <c r="K207" s="73">
        <f>+K208</f>
        <v>0</v>
      </c>
      <c r="L207" s="73">
        <f t="shared" ref="L207:V218" si="186">+L208</f>
        <v>0</v>
      </c>
      <c r="M207" s="73">
        <f t="shared" si="186"/>
        <v>0</v>
      </c>
      <c r="N207" s="73">
        <f t="shared" si="186"/>
        <v>0</v>
      </c>
      <c r="O207" s="73">
        <f t="shared" si="186"/>
        <v>0</v>
      </c>
      <c r="P207" s="73">
        <f t="shared" si="186"/>
        <v>0</v>
      </c>
      <c r="Q207" s="73">
        <f t="shared" si="186"/>
        <v>0</v>
      </c>
      <c r="R207" s="73">
        <f t="shared" si="186"/>
        <v>0</v>
      </c>
      <c r="S207" s="73">
        <f t="shared" si="186"/>
        <v>0</v>
      </c>
      <c r="T207" s="73">
        <f t="shared" si="186"/>
        <v>0</v>
      </c>
      <c r="U207" s="187">
        <f t="shared" ref="U207:U225" si="187">SUM(J207+T207)</f>
        <v>500</v>
      </c>
      <c r="V207" s="187">
        <v>0</v>
      </c>
      <c r="W207" s="187">
        <f t="shared" si="176"/>
        <v>500</v>
      </c>
      <c r="X207" s="186">
        <f>+X208</f>
        <v>0</v>
      </c>
      <c r="Y207" s="186">
        <f>+Y208</f>
        <v>0</v>
      </c>
      <c r="AA207" s="74">
        <f t="shared" ref="AA207:AA212" si="188">SUM(H207+T207)</f>
        <v>0</v>
      </c>
    </row>
    <row r="208" spans="1:27" s="183" customFormat="1" x14ac:dyDescent="0.25">
      <c r="B208" s="184">
        <v>3</v>
      </c>
      <c r="C208" s="183" t="s">
        <v>340</v>
      </c>
      <c r="D208" s="186" t="e">
        <f>SUM(#REF!+D209+#REF!)</f>
        <v>#REF!</v>
      </c>
      <c r="E208" s="186" t="e">
        <f>SUM(#REF!+E209+#REF!)</f>
        <v>#REF!</v>
      </c>
      <c r="F208" s="72">
        <f t="shared" si="183"/>
        <v>1000</v>
      </c>
      <c r="G208" s="186"/>
      <c r="H208" s="187">
        <f t="shared" si="184"/>
        <v>0</v>
      </c>
      <c r="I208" s="187">
        <f t="shared" si="184"/>
        <v>500</v>
      </c>
      <c r="J208" s="73">
        <f t="shared" si="185"/>
        <v>500</v>
      </c>
      <c r="K208" s="73">
        <f>+K209</f>
        <v>0</v>
      </c>
      <c r="L208" s="73">
        <f t="shared" si="186"/>
        <v>0</v>
      </c>
      <c r="M208" s="73">
        <f t="shared" si="186"/>
        <v>0</v>
      </c>
      <c r="N208" s="73">
        <f t="shared" si="186"/>
        <v>0</v>
      </c>
      <c r="O208" s="73">
        <f t="shared" si="186"/>
        <v>0</v>
      </c>
      <c r="P208" s="73">
        <f t="shared" si="186"/>
        <v>0</v>
      </c>
      <c r="Q208" s="73">
        <f t="shared" si="186"/>
        <v>0</v>
      </c>
      <c r="R208" s="73">
        <f t="shared" si="186"/>
        <v>0</v>
      </c>
      <c r="S208" s="73">
        <f t="shared" si="186"/>
        <v>0</v>
      </c>
      <c r="T208" s="73">
        <f t="shared" si="186"/>
        <v>0</v>
      </c>
      <c r="U208" s="187">
        <f t="shared" si="187"/>
        <v>500</v>
      </c>
      <c r="V208" s="187">
        <v>0</v>
      </c>
      <c r="W208" s="187">
        <f t="shared" si="176"/>
        <v>500</v>
      </c>
      <c r="X208" s="186">
        <v>0</v>
      </c>
      <c r="Y208" s="186">
        <v>0</v>
      </c>
      <c r="AA208" s="74">
        <f t="shared" si="188"/>
        <v>0</v>
      </c>
    </row>
    <row r="209" spans="1:27" s="199" customFormat="1" ht="12.75" customHeight="1" x14ac:dyDescent="0.25">
      <c r="A209" s="195"/>
      <c r="B209" s="195">
        <v>32</v>
      </c>
      <c r="C209" s="196"/>
      <c r="D209" s="197" t="e">
        <f>SUM(#REF!+D210+#REF!+#REF!+#REF!)</f>
        <v>#REF!</v>
      </c>
      <c r="E209" s="197" t="e">
        <f>SUM(#REF!+E210+#REF!+#REF!+#REF!)</f>
        <v>#REF!</v>
      </c>
      <c r="F209" s="72">
        <f t="shared" si="183"/>
        <v>1000</v>
      </c>
      <c r="G209" s="197"/>
      <c r="H209" s="198">
        <f t="shared" si="184"/>
        <v>0</v>
      </c>
      <c r="I209" s="198">
        <f t="shared" si="184"/>
        <v>500</v>
      </c>
      <c r="J209" s="73">
        <f t="shared" si="185"/>
        <v>500</v>
      </c>
      <c r="K209" s="198">
        <f>+K210</f>
        <v>0</v>
      </c>
      <c r="L209" s="198">
        <f t="shared" si="186"/>
        <v>0</v>
      </c>
      <c r="M209" s="198">
        <f t="shared" si="186"/>
        <v>0</v>
      </c>
      <c r="N209" s="198">
        <f t="shared" si="186"/>
        <v>0</v>
      </c>
      <c r="O209" s="198">
        <f t="shared" si="186"/>
        <v>0</v>
      </c>
      <c r="P209" s="198">
        <f t="shared" si="186"/>
        <v>0</v>
      </c>
      <c r="Q209" s="198">
        <f t="shared" si="186"/>
        <v>0</v>
      </c>
      <c r="R209" s="198">
        <f t="shared" si="186"/>
        <v>0</v>
      </c>
      <c r="S209" s="198">
        <f t="shared" si="186"/>
        <v>0</v>
      </c>
      <c r="T209" s="198">
        <f t="shared" si="186"/>
        <v>0</v>
      </c>
      <c r="U209" s="187">
        <f t="shared" si="187"/>
        <v>500</v>
      </c>
      <c r="V209" s="198">
        <f t="shared" si="186"/>
        <v>0</v>
      </c>
      <c r="W209" s="187">
        <f t="shared" si="176"/>
        <v>500</v>
      </c>
      <c r="X209" s="197">
        <v>0</v>
      </c>
      <c r="Y209" s="197">
        <v>0</v>
      </c>
      <c r="AA209" s="74">
        <f t="shared" si="188"/>
        <v>0</v>
      </c>
    </row>
    <row r="210" spans="1:27" s="199" customFormat="1" x14ac:dyDescent="0.25">
      <c r="A210" s="195"/>
      <c r="B210" s="195">
        <v>322</v>
      </c>
      <c r="C210" s="196"/>
      <c r="D210" s="197" t="e">
        <f>SUM(D211+D212+#REF!+#REF!+#REF!+#REF!)</f>
        <v>#REF!</v>
      </c>
      <c r="E210" s="197" t="e">
        <f>SUM(E211+E212+#REF!+#REF!+#REF!+#REF!)</f>
        <v>#REF!</v>
      </c>
      <c r="F210" s="72">
        <f t="shared" si="183"/>
        <v>1000</v>
      </c>
      <c r="G210" s="197"/>
      <c r="H210" s="198">
        <f>SUM(H211+H212)</f>
        <v>0</v>
      </c>
      <c r="I210" s="198">
        <f t="shared" ref="I210:J210" si="189">SUM(I211+I212)</f>
        <v>500</v>
      </c>
      <c r="J210" s="198">
        <f t="shared" si="189"/>
        <v>500</v>
      </c>
      <c r="K210" s="198"/>
      <c r="L210" s="198"/>
      <c r="M210" s="198"/>
      <c r="N210" s="198"/>
      <c r="O210" s="198"/>
      <c r="P210" s="198"/>
      <c r="Q210" s="198"/>
      <c r="R210" s="198"/>
      <c r="S210" s="198"/>
      <c r="T210" s="73"/>
      <c r="U210" s="187">
        <f t="shared" si="187"/>
        <v>500</v>
      </c>
      <c r="V210" s="198">
        <f t="shared" si="186"/>
        <v>0</v>
      </c>
      <c r="W210" s="187">
        <f t="shared" si="176"/>
        <v>500</v>
      </c>
      <c r="X210" s="197"/>
      <c r="Y210" s="197"/>
      <c r="AA210" s="74">
        <f t="shared" si="188"/>
        <v>0</v>
      </c>
    </row>
    <row r="211" spans="1:27" s="194" customFormat="1" x14ac:dyDescent="0.25">
      <c r="A211" s="189"/>
      <c r="B211" s="190">
        <v>3221</v>
      </c>
      <c r="C211" s="191" t="s">
        <v>428</v>
      </c>
      <c r="D211" s="154"/>
      <c r="E211" s="154"/>
      <c r="F211" s="72">
        <f t="shared" si="183"/>
        <v>1000</v>
      </c>
      <c r="G211" s="72"/>
      <c r="H211" s="192"/>
      <c r="I211" s="192">
        <v>500</v>
      </c>
      <c r="J211" s="73">
        <f t="shared" si="185"/>
        <v>500</v>
      </c>
      <c r="K211" s="198"/>
      <c r="L211" s="192"/>
      <c r="M211" s="198"/>
      <c r="N211" s="198"/>
      <c r="O211" s="198"/>
      <c r="P211" s="198"/>
      <c r="Q211" s="192"/>
      <c r="R211" s="192"/>
      <c r="S211" s="198"/>
      <c r="T211" s="73"/>
      <c r="U211" s="73">
        <f t="shared" si="187"/>
        <v>500</v>
      </c>
      <c r="V211" s="198">
        <f t="shared" si="186"/>
        <v>0</v>
      </c>
      <c r="W211" s="73">
        <f t="shared" si="176"/>
        <v>500</v>
      </c>
      <c r="X211" s="154"/>
      <c r="Y211" s="154"/>
      <c r="AA211" s="74">
        <f t="shared" si="188"/>
        <v>0</v>
      </c>
    </row>
    <row r="212" spans="1:27" s="194" customFormat="1" x14ac:dyDescent="0.25">
      <c r="A212" s="189"/>
      <c r="B212" s="190" t="s">
        <v>366</v>
      </c>
      <c r="C212" s="191" t="s">
        <v>367</v>
      </c>
      <c r="D212" s="154"/>
      <c r="E212" s="154"/>
      <c r="F212" s="72">
        <f t="shared" si="183"/>
        <v>0</v>
      </c>
      <c r="G212" s="72"/>
      <c r="H212" s="192"/>
      <c r="I212" s="192"/>
      <c r="J212" s="73">
        <f t="shared" si="185"/>
        <v>0</v>
      </c>
      <c r="K212" s="198"/>
      <c r="L212" s="192"/>
      <c r="M212" s="198"/>
      <c r="N212" s="198"/>
      <c r="O212" s="198"/>
      <c r="P212" s="198"/>
      <c r="Q212" s="192"/>
      <c r="R212" s="192"/>
      <c r="S212" s="198"/>
      <c r="T212" s="73"/>
      <c r="U212" s="73"/>
      <c r="V212" s="198"/>
      <c r="W212" s="73"/>
      <c r="X212" s="154"/>
      <c r="Y212" s="154"/>
      <c r="AA212" s="74">
        <f t="shared" si="188"/>
        <v>0</v>
      </c>
    </row>
    <row r="213" spans="1:27" x14ac:dyDescent="0.25">
      <c r="J213" s="73"/>
      <c r="U213" s="73"/>
      <c r="V213" s="198"/>
      <c r="W213" s="73"/>
      <c r="AA213" s="74">
        <f t="shared" ref="AA213:AA226" si="190">SUM(H213+T213)</f>
        <v>0</v>
      </c>
    </row>
    <row r="214" spans="1:27" x14ac:dyDescent="0.25">
      <c r="B214" s="184"/>
      <c r="C214" s="185" t="s">
        <v>459</v>
      </c>
      <c r="I214" s="187">
        <f t="shared" ref="I214:I215" si="191">+I215</f>
        <v>200</v>
      </c>
      <c r="J214" s="73">
        <f t="shared" si="185"/>
        <v>200</v>
      </c>
      <c r="U214" s="73">
        <f t="shared" si="187"/>
        <v>200</v>
      </c>
      <c r="V214" s="198">
        <f t="shared" si="186"/>
        <v>0</v>
      </c>
      <c r="W214" s="73">
        <f t="shared" si="176"/>
        <v>200</v>
      </c>
    </row>
    <row r="215" spans="1:27" x14ac:dyDescent="0.25">
      <c r="B215" s="184">
        <v>3</v>
      </c>
      <c r="C215" s="183" t="s">
        <v>340</v>
      </c>
      <c r="I215" s="187">
        <f t="shared" si="191"/>
        <v>200</v>
      </c>
      <c r="J215" s="73">
        <f t="shared" si="185"/>
        <v>200</v>
      </c>
      <c r="U215" s="73">
        <f t="shared" si="187"/>
        <v>200</v>
      </c>
      <c r="V215" s="198">
        <f t="shared" si="186"/>
        <v>0</v>
      </c>
      <c r="W215" s="73">
        <f t="shared" si="176"/>
        <v>200</v>
      </c>
    </row>
    <row r="216" spans="1:27" x14ac:dyDescent="0.25">
      <c r="B216" s="195">
        <v>32</v>
      </c>
      <c r="C216" s="196"/>
      <c r="I216" s="187">
        <f>+I217</f>
        <v>200</v>
      </c>
      <c r="J216" s="73">
        <f t="shared" si="185"/>
        <v>200</v>
      </c>
      <c r="U216" s="73">
        <f t="shared" si="187"/>
        <v>200</v>
      </c>
      <c r="V216" s="198">
        <f t="shared" si="186"/>
        <v>0</v>
      </c>
      <c r="W216" s="73">
        <f t="shared" si="176"/>
        <v>200</v>
      </c>
    </row>
    <row r="217" spans="1:27" x14ac:dyDescent="0.25">
      <c r="B217" s="195">
        <v>321</v>
      </c>
      <c r="C217" s="196"/>
      <c r="I217" s="198">
        <f t="shared" ref="I217" si="192">SUM(I218+I219)</f>
        <v>200</v>
      </c>
      <c r="J217" s="73">
        <f t="shared" si="185"/>
        <v>200</v>
      </c>
      <c r="U217" s="73">
        <f t="shared" si="187"/>
        <v>200</v>
      </c>
      <c r="V217" s="198">
        <f t="shared" si="186"/>
        <v>0</v>
      </c>
      <c r="W217" s="73">
        <f t="shared" si="176"/>
        <v>200</v>
      </c>
    </row>
    <row r="218" spans="1:27" x14ac:dyDescent="0.25">
      <c r="B218" s="190">
        <v>3211</v>
      </c>
      <c r="C218" s="191" t="s">
        <v>358</v>
      </c>
      <c r="I218" s="192">
        <v>200</v>
      </c>
      <c r="J218" s="73">
        <f t="shared" si="185"/>
        <v>200</v>
      </c>
      <c r="U218" s="73">
        <f t="shared" si="187"/>
        <v>200</v>
      </c>
      <c r="V218" s="198">
        <f t="shared" si="186"/>
        <v>0</v>
      </c>
      <c r="W218" s="73">
        <f t="shared" si="176"/>
        <v>200</v>
      </c>
    </row>
    <row r="219" spans="1:27" x14ac:dyDescent="0.25">
      <c r="J219" s="73"/>
      <c r="U219" s="73"/>
      <c r="V219" s="198"/>
      <c r="W219" s="73"/>
    </row>
    <row r="220" spans="1:27" x14ac:dyDescent="0.25">
      <c r="J220" s="73"/>
      <c r="U220" s="73"/>
    </row>
    <row r="221" spans="1:27" s="183" customFormat="1" x14ac:dyDescent="0.25">
      <c r="B221" s="184"/>
      <c r="C221" s="185" t="s">
        <v>460</v>
      </c>
      <c r="D221" s="186" t="e">
        <f>SUM(D222+#REF!)</f>
        <v>#REF!</v>
      </c>
      <c r="E221" s="186" t="e">
        <f>SUM(E222+#REF!)</f>
        <v>#REF!</v>
      </c>
      <c r="F221" s="72">
        <f t="shared" ref="F221:F226" si="193">SUM(H221:S221)</f>
        <v>4000</v>
      </c>
      <c r="G221" s="186"/>
      <c r="H221" s="187">
        <f>SUM(H222)</f>
        <v>0</v>
      </c>
      <c r="I221" s="187">
        <f>SUM(I222)</f>
        <v>2000</v>
      </c>
      <c r="J221" s="187">
        <f t="shared" ref="J221:W222" si="194">+J222</f>
        <v>2000</v>
      </c>
      <c r="K221" s="187">
        <f>SUM(K222)</f>
        <v>0</v>
      </c>
      <c r="L221" s="187">
        <f t="shared" ref="L221:T221" si="195">SUM(L222)</f>
        <v>0</v>
      </c>
      <c r="M221" s="187">
        <f t="shared" si="195"/>
        <v>0</v>
      </c>
      <c r="N221" s="187">
        <f t="shared" si="195"/>
        <v>0</v>
      </c>
      <c r="O221" s="187">
        <f t="shared" si="195"/>
        <v>0</v>
      </c>
      <c r="P221" s="187">
        <f t="shared" si="195"/>
        <v>0</v>
      </c>
      <c r="Q221" s="187">
        <f t="shared" si="195"/>
        <v>0</v>
      </c>
      <c r="R221" s="187">
        <f t="shared" si="195"/>
        <v>0</v>
      </c>
      <c r="S221" s="187">
        <f t="shared" si="195"/>
        <v>0</v>
      </c>
      <c r="T221" s="187">
        <f t="shared" si="195"/>
        <v>0</v>
      </c>
      <c r="U221" s="187">
        <f t="shared" si="187"/>
        <v>2000</v>
      </c>
      <c r="V221" s="198">
        <f t="shared" ref="V221" si="196">SUM(V222)</f>
        <v>0</v>
      </c>
      <c r="W221" s="187">
        <f t="shared" si="194"/>
        <v>2000</v>
      </c>
      <c r="X221" s="186">
        <f>+X223</f>
        <v>0</v>
      </c>
      <c r="Y221" s="186">
        <f>+Y222</f>
        <v>0</v>
      </c>
      <c r="AA221" s="74">
        <f t="shared" si="190"/>
        <v>0</v>
      </c>
    </row>
    <row r="222" spans="1:27" s="183" customFormat="1" x14ac:dyDescent="0.25">
      <c r="B222" s="184">
        <v>3</v>
      </c>
      <c r="C222" s="183" t="s">
        <v>340</v>
      </c>
      <c r="D222" s="186" t="e">
        <f>SUM(#REF!+D223+#REF!)</f>
        <v>#REF!</v>
      </c>
      <c r="E222" s="186" t="e">
        <f>SUM(#REF!+E223+#REF!)</f>
        <v>#REF!</v>
      </c>
      <c r="F222" s="72">
        <f t="shared" si="193"/>
        <v>4000</v>
      </c>
      <c r="G222" s="186"/>
      <c r="H222" s="187">
        <f>+H223</f>
        <v>0</v>
      </c>
      <c r="I222" s="187">
        <f>+I223</f>
        <v>2000</v>
      </c>
      <c r="J222" s="187">
        <f t="shared" si="194"/>
        <v>2000</v>
      </c>
      <c r="K222" s="187">
        <f t="shared" si="194"/>
        <v>0</v>
      </c>
      <c r="L222" s="187">
        <f t="shared" si="194"/>
        <v>0</v>
      </c>
      <c r="M222" s="187">
        <f t="shared" si="194"/>
        <v>0</v>
      </c>
      <c r="N222" s="187">
        <f t="shared" si="194"/>
        <v>0</v>
      </c>
      <c r="O222" s="187">
        <f t="shared" si="194"/>
        <v>0</v>
      </c>
      <c r="P222" s="187">
        <f t="shared" si="194"/>
        <v>0</v>
      </c>
      <c r="Q222" s="187">
        <f t="shared" si="194"/>
        <v>0</v>
      </c>
      <c r="R222" s="187">
        <f t="shared" si="194"/>
        <v>0</v>
      </c>
      <c r="S222" s="187">
        <f t="shared" si="194"/>
        <v>0</v>
      </c>
      <c r="T222" s="187">
        <f t="shared" si="194"/>
        <v>0</v>
      </c>
      <c r="U222" s="187">
        <f t="shared" si="187"/>
        <v>2000</v>
      </c>
      <c r="V222" s="187">
        <f t="shared" si="194"/>
        <v>0</v>
      </c>
      <c r="W222" s="187">
        <f t="shared" si="194"/>
        <v>2000</v>
      </c>
      <c r="X222" s="186">
        <f>+X223</f>
        <v>0</v>
      </c>
      <c r="Y222" s="186">
        <f>+Y223</f>
        <v>0</v>
      </c>
      <c r="AA222" s="74">
        <f t="shared" si="190"/>
        <v>0</v>
      </c>
    </row>
    <row r="223" spans="1:27" s="199" customFormat="1" ht="12.75" customHeight="1" x14ac:dyDescent="0.25">
      <c r="A223" s="195"/>
      <c r="B223" s="195">
        <v>32</v>
      </c>
      <c r="C223" s="196"/>
      <c r="D223" s="197" t="e">
        <f>SUM(#REF!+D224+#REF!+#REF!+#REF!)</f>
        <v>#REF!</v>
      </c>
      <c r="E223" s="197" t="e">
        <f>SUM(#REF!+E224+#REF!+#REF!+#REF!)</f>
        <v>#REF!</v>
      </c>
      <c r="F223" s="72">
        <f t="shared" si="193"/>
        <v>4000</v>
      </c>
      <c r="G223" s="197"/>
      <c r="H223" s="198">
        <f>+H224</f>
        <v>0</v>
      </c>
      <c r="I223" s="198">
        <f t="shared" ref="I223:W223" si="197">+I224</f>
        <v>2000</v>
      </c>
      <c r="J223" s="198">
        <f t="shared" si="197"/>
        <v>2000</v>
      </c>
      <c r="K223" s="198">
        <f t="shared" si="197"/>
        <v>0</v>
      </c>
      <c r="L223" s="198">
        <f t="shared" si="197"/>
        <v>0</v>
      </c>
      <c r="M223" s="198">
        <f t="shared" si="197"/>
        <v>0</v>
      </c>
      <c r="N223" s="198">
        <f t="shared" si="197"/>
        <v>0</v>
      </c>
      <c r="O223" s="198">
        <f t="shared" si="197"/>
        <v>0</v>
      </c>
      <c r="P223" s="198">
        <f t="shared" si="197"/>
        <v>0</v>
      </c>
      <c r="Q223" s="198">
        <f t="shared" si="197"/>
        <v>0</v>
      </c>
      <c r="R223" s="198">
        <f t="shared" si="197"/>
        <v>0</v>
      </c>
      <c r="S223" s="198">
        <f t="shared" si="197"/>
        <v>0</v>
      </c>
      <c r="T223" s="198">
        <f t="shared" si="197"/>
        <v>0</v>
      </c>
      <c r="U223" s="187">
        <f t="shared" si="187"/>
        <v>2000</v>
      </c>
      <c r="V223" s="198">
        <f t="shared" si="197"/>
        <v>0</v>
      </c>
      <c r="W223" s="198">
        <f t="shared" si="197"/>
        <v>2000</v>
      </c>
      <c r="X223" s="186">
        <v>0</v>
      </c>
      <c r="Y223" s="197">
        <v>0</v>
      </c>
      <c r="AA223" s="74">
        <f t="shared" si="190"/>
        <v>0</v>
      </c>
    </row>
    <row r="224" spans="1:27" s="199" customFormat="1" x14ac:dyDescent="0.25">
      <c r="A224" s="195"/>
      <c r="B224" s="195">
        <v>322</v>
      </c>
      <c r="C224" s="196"/>
      <c r="D224" s="197" t="e">
        <f>SUM(D225+D226+#REF!+#REF!+#REF!+#REF!)</f>
        <v>#REF!</v>
      </c>
      <c r="E224" s="197" t="e">
        <f>SUM(E225+E226+#REF!+#REF!+#REF!+#REF!)</f>
        <v>#REF!</v>
      </c>
      <c r="F224" s="72">
        <f t="shared" si="193"/>
        <v>4000</v>
      </c>
      <c r="G224" s="197"/>
      <c r="H224" s="198">
        <f>+H226</f>
        <v>0</v>
      </c>
      <c r="I224" s="198">
        <f>+I226</f>
        <v>2000</v>
      </c>
      <c r="J224" s="198">
        <f t="shared" ref="J224:W224" si="198">+J226</f>
        <v>2000</v>
      </c>
      <c r="K224" s="198">
        <f t="shared" si="198"/>
        <v>0</v>
      </c>
      <c r="L224" s="198">
        <f t="shared" si="198"/>
        <v>0</v>
      </c>
      <c r="M224" s="198">
        <f t="shared" si="198"/>
        <v>0</v>
      </c>
      <c r="N224" s="198">
        <f t="shared" si="198"/>
        <v>0</v>
      </c>
      <c r="O224" s="198">
        <f t="shared" si="198"/>
        <v>0</v>
      </c>
      <c r="P224" s="198">
        <f t="shared" si="198"/>
        <v>0</v>
      </c>
      <c r="Q224" s="198">
        <f t="shared" si="198"/>
        <v>0</v>
      </c>
      <c r="R224" s="198">
        <f t="shared" si="198"/>
        <v>0</v>
      </c>
      <c r="S224" s="198">
        <f t="shared" si="198"/>
        <v>0</v>
      </c>
      <c r="T224" s="198">
        <f t="shared" si="198"/>
        <v>0</v>
      </c>
      <c r="U224" s="187">
        <f t="shared" si="187"/>
        <v>2000</v>
      </c>
      <c r="V224" s="198">
        <f t="shared" si="198"/>
        <v>0</v>
      </c>
      <c r="W224" s="198">
        <f t="shared" si="198"/>
        <v>2000</v>
      </c>
      <c r="X224" s="197"/>
      <c r="Y224" s="197"/>
      <c r="AA224" s="74">
        <f t="shared" si="190"/>
        <v>0</v>
      </c>
    </row>
    <row r="225" spans="1:27" s="194" customFormat="1" hidden="1" x14ac:dyDescent="0.25">
      <c r="A225" s="189"/>
      <c r="B225" s="190" t="s">
        <v>364</v>
      </c>
      <c r="C225" s="191" t="s">
        <v>428</v>
      </c>
      <c r="D225" s="154"/>
      <c r="E225" s="154"/>
      <c r="F225" s="72">
        <f t="shared" si="193"/>
        <v>0</v>
      </c>
      <c r="G225" s="72"/>
      <c r="H225" s="192"/>
      <c r="I225" s="192"/>
      <c r="J225" s="73">
        <f t="shared" ref="J225:J226" si="199">SUM(H225:I225)</f>
        <v>0</v>
      </c>
      <c r="K225" s="192"/>
      <c r="L225" s="192"/>
      <c r="M225" s="192"/>
      <c r="N225" s="192"/>
      <c r="O225" s="192"/>
      <c r="P225" s="192"/>
      <c r="Q225" s="192"/>
      <c r="R225" s="192"/>
      <c r="S225" s="192"/>
      <c r="T225" s="73">
        <f t="shared" ref="T225:T226" si="200">SUM(K225:S225)</f>
        <v>0</v>
      </c>
      <c r="U225" s="73">
        <f t="shared" si="187"/>
        <v>0</v>
      </c>
      <c r="V225" s="198">
        <f>SUM(V226)</f>
        <v>0</v>
      </c>
      <c r="W225" s="73">
        <f t="shared" ref="W225:W226" si="201">SUM(U225:V225)</f>
        <v>0</v>
      </c>
      <c r="X225" s="154"/>
      <c r="Y225" s="154"/>
      <c r="AA225" s="74">
        <f t="shared" si="190"/>
        <v>0</v>
      </c>
    </row>
    <row r="226" spans="1:27" s="194" customFormat="1" x14ac:dyDescent="0.25">
      <c r="A226" s="189"/>
      <c r="B226" s="190" t="s">
        <v>366</v>
      </c>
      <c r="C226" s="191" t="s">
        <v>367</v>
      </c>
      <c r="D226" s="154"/>
      <c r="E226" s="154"/>
      <c r="F226" s="72">
        <f t="shared" si="193"/>
        <v>4000</v>
      </c>
      <c r="G226" s="72"/>
      <c r="H226" s="192"/>
      <c r="I226" s="192">
        <v>2000</v>
      </c>
      <c r="J226" s="73">
        <f t="shared" si="199"/>
        <v>2000</v>
      </c>
      <c r="K226" s="192"/>
      <c r="L226" s="192"/>
      <c r="M226" s="192"/>
      <c r="N226" s="192"/>
      <c r="O226" s="192"/>
      <c r="P226" s="192"/>
      <c r="Q226" s="192"/>
      <c r="R226" s="192"/>
      <c r="S226" s="192"/>
      <c r="T226" s="73">
        <f t="shared" si="200"/>
        <v>0</v>
      </c>
      <c r="U226" s="73">
        <f t="shared" ref="U226" si="202">SUM(J226+T226)</f>
        <v>2000</v>
      </c>
      <c r="V226" s="198">
        <f>SUM(V227)</f>
        <v>0</v>
      </c>
      <c r="W226" s="73">
        <f t="shared" si="201"/>
        <v>2000</v>
      </c>
      <c r="X226" s="154"/>
      <c r="Y226" s="154"/>
      <c r="AA226" s="74">
        <f t="shared" si="190"/>
        <v>0</v>
      </c>
    </row>
    <row r="227" spans="1:27" s="194" customFormat="1" x14ac:dyDescent="0.25">
      <c r="A227" s="189"/>
      <c r="B227" s="190"/>
      <c r="C227" s="191"/>
      <c r="D227" s="154"/>
      <c r="E227" s="154"/>
      <c r="F227" s="72"/>
      <c r="G227" s="72"/>
      <c r="H227" s="192"/>
      <c r="I227" s="192"/>
      <c r="J227" s="73"/>
      <c r="K227" s="192"/>
      <c r="L227" s="192"/>
      <c r="M227" s="192"/>
      <c r="N227" s="192"/>
      <c r="O227" s="192"/>
      <c r="P227" s="192"/>
      <c r="Q227" s="192"/>
      <c r="R227" s="192"/>
      <c r="S227" s="192"/>
      <c r="T227" s="73"/>
      <c r="U227" s="73"/>
      <c r="V227" s="198"/>
      <c r="W227" s="73"/>
      <c r="X227" s="154"/>
      <c r="Y227" s="154"/>
      <c r="AA227" s="74"/>
    </row>
    <row r="228" spans="1:27" x14ac:dyDescent="0.25">
      <c r="C228" s="185" t="s">
        <v>461</v>
      </c>
      <c r="H228" s="187">
        <f t="shared" ref="H228:L228" si="203">+H229</f>
        <v>0</v>
      </c>
      <c r="I228" s="187">
        <f t="shared" si="203"/>
        <v>0</v>
      </c>
      <c r="J228" s="187">
        <f t="shared" si="203"/>
        <v>0</v>
      </c>
      <c r="K228" s="187">
        <f t="shared" si="203"/>
        <v>0</v>
      </c>
      <c r="L228" s="187">
        <f t="shared" si="203"/>
        <v>0</v>
      </c>
      <c r="M228" s="187">
        <f>+M229</f>
        <v>0</v>
      </c>
      <c r="N228" s="187">
        <f>+N229</f>
        <v>41000</v>
      </c>
      <c r="T228" s="73">
        <f t="shared" ref="T228:T240" si="204">SUM(K228:S228)</f>
        <v>41000</v>
      </c>
      <c r="U228" s="73">
        <f t="shared" ref="U228:U240" si="205">SUM(J228+T228)</f>
        <v>41000</v>
      </c>
      <c r="V228" s="198">
        <f t="shared" ref="V228:V240" si="206">SUM(V229+V230+V231+V232+V233+V234)</f>
        <v>0</v>
      </c>
      <c r="W228" s="73">
        <f t="shared" ref="W228:W240" si="207">SUM(U228:V228)</f>
        <v>41000</v>
      </c>
      <c r="X228" s="186">
        <f>+X229</f>
        <v>42170</v>
      </c>
      <c r="Y228" s="186">
        <f>+Y229</f>
        <v>43710</v>
      </c>
    </row>
    <row r="229" spans="1:27" x14ac:dyDescent="0.25">
      <c r="B229" s="184">
        <v>3</v>
      </c>
      <c r="C229" s="183" t="s">
        <v>340</v>
      </c>
      <c r="H229" s="187">
        <f t="shared" ref="H229:L229" si="208">+H231+H233+H235</f>
        <v>0</v>
      </c>
      <c r="I229" s="187">
        <f t="shared" si="208"/>
        <v>0</v>
      </c>
      <c r="J229" s="187">
        <f t="shared" si="208"/>
        <v>0</v>
      </c>
      <c r="K229" s="187">
        <f t="shared" si="208"/>
        <v>0</v>
      </c>
      <c r="L229" s="187">
        <f t="shared" si="208"/>
        <v>0</v>
      </c>
      <c r="M229" s="187">
        <f>+M231+M233+M235+M238</f>
        <v>0</v>
      </c>
      <c r="N229" s="187">
        <f>+N231+N233+N235+N238</f>
        <v>41000</v>
      </c>
      <c r="T229" s="73">
        <f t="shared" si="204"/>
        <v>41000</v>
      </c>
      <c r="U229" s="73">
        <f t="shared" si="205"/>
        <v>41000</v>
      </c>
      <c r="V229" s="198">
        <f t="shared" si="206"/>
        <v>0</v>
      </c>
      <c r="W229" s="73">
        <f t="shared" si="207"/>
        <v>41000</v>
      </c>
      <c r="X229" s="186">
        <f>+X230+X238</f>
        <v>42170</v>
      </c>
      <c r="Y229" s="186">
        <f>+Y230+Y238</f>
        <v>43710</v>
      </c>
    </row>
    <row r="230" spans="1:27" x14ac:dyDescent="0.25">
      <c r="B230" s="184">
        <v>31</v>
      </c>
      <c r="C230" s="183"/>
      <c r="H230" s="187">
        <f t="shared" ref="H230:L230" si="209">+H231+H233+H235</f>
        <v>0</v>
      </c>
      <c r="I230" s="187">
        <f t="shared" si="209"/>
        <v>0</v>
      </c>
      <c r="J230" s="187">
        <f t="shared" si="209"/>
        <v>0</v>
      </c>
      <c r="K230" s="187">
        <f t="shared" si="209"/>
        <v>0</v>
      </c>
      <c r="L230" s="187">
        <f t="shared" si="209"/>
        <v>0</v>
      </c>
      <c r="M230" s="187">
        <f>+M231+M233+M235</f>
        <v>0</v>
      </c>
      <c r="N230" s="187">
        <f>+N231+N233+N235</f>
        <v>40850</v>
      </c>
      <c r="T230" s="73">
        <f t="shared" si="204"/>
        <v>40850</v>
      </c>
      <c r="U230" s="73">
        <f t="shared" si="205"/>
        <v>40850</v>
      </c>
      <c r="V230" s="198">
        <f t="shared" si="206"/>
        <v>0</v>
      </c>
      <c r="W230" s="73">
        <f t="shared" si="207"/>
        <v>40850</v>
      </c>
      <c r="X230" s="186">
        <v>39850</v>
      </c>
      <c r="Y230" s="186">
        <v>41305</v>
      </c>
    </row>
    <row r="231" spans="1:27" x14ac:dyDescent="0.25">
      <c r="B231" s="184">
        <v>311</v>
      </c>
      <c r="C231" s="183"/>
      <c r="H231" s="187">
        <f t="shared" ref="H231:L231" si="210">+H232</f>
        <v>0</v>
      </c>
      <c r="I231" s="187">
        <f t="shared" si="210"/>
        <v>0</v>
      </c>
      <c r="J231" s="187">
        <f t="shared" si="210"/>
        <v>0</v>
      </c>
      <c r="K231" s="187">
        <f t="shared" si="210"/>
        <v>0</v>
      </c>
      <c r="L231" s="187">
        <f t="shared" si="210"/>
        <v>0</v>
      </c>
      <c r="M231" s="187">
        <f>+M232</f>
        <v>0</v>
      </c>
      <c r="N231" s="187">
        <f>+N232</f>
        <v>33000</v>
      </c>
      <c r="T231" s="73">
        <f t="shared" si="204"/>
        <v>33000</v>
      </c>
      <c r="U231" s="73">
        <f t="shared" si="205"/>
        <v>33000</v>
      </c>
      <c r="V231" s="198">
        <f t="shared" si="206"/>
        <v>0</v>
      </c>
      <c r="W231" s="73">
        <f t="shared" si="207"/>
        <v>33000</v>
      </c>
      <c r="X231" s="186"/>
      <c r="Y231" s="186"/>
    </row>
    <row r="232" spans="1:27" x14ac:dyDescent="0.25">
      <c r="B232" s="190" t="s">
        <v>341</v>
      </c>
      <c r="C232" s="191" t="s">
        <v>342</v>
      </c>
      <c r="J232" s="73">
        <f t="shared" ref="J232" si="211">SUM(H232:I232)</f>
        <v>0</v>
      </c>
      <c r="M232" s="73"/>
      <c r="N232" s="206">
        <v>33000</v>
      </c>
      <c r="T232" s="73">
        <f t="shared" si="204"/>
        <v>33000</v>
      </c>
      <c r="U232" s="73">
        <f t="shared" si="205"/>
        <v>33000</v>
      </c>
      <c r="V232" s="198">
        <f t="shared" si="206"/>
        <v>0</v>
      </c>
      <c r="W232" s="73">
        <f t="shared" si="207"/>
        <v>33000</v>
      </c>
      <c r="X232" s="186"/>
      <c r="Y232" s="186"/>
    </row>
    <row r="233" spans="1:27" x14ac:dyDescent="0.25">
      <c r="B233" s="195">
        <v>312</v>
      </c>
      <c r="C233" s="196"/>
      <c r="H233" s="187">
        <f t="shared" ref="H233:L233" si="212">+H234</f>
        <v>0</v>
      </c>
      <c r="I233" s="187">
        <f t="shared" si="212"/>
        <v>0</v>
      </c>
      <c r="J233" s="187">
        <f t="shared" si="212"/>
        <v>0</v>
      </c>
      <c r="K233" s="187">
        <f t="shared" si="212"/>
        <v>0</v>
      </c>
      <c r="L233" s="187">
        <f t="shared" si="212"/>
        <v>0</v>
      </c>
      <c r="M233" s="187">
        <f>+M234</f>
        <v>0</v>
      </c>
      <c r="N233" s="187">
        <f>+N234</f>
        <v>2250</v>
      </c>
      <c r="T233" s="73">
        <f t="shared" si="204"/>
        <v>2250</v>
      </c>
      <c r="U233" s="73">
        <f t="shared" si="205"/>
        <v>2250</v>
      </c>
      <c r="V233" s="198">
        <f t="shared" si="206"/>
        <v>0</v>
      </c>
      <c r="W233" s="73">
        <f t="shared" si="207"/>
        <v>2250</v>
      </c>
    </row>
    <row r="234" spans="1:27" x14ac:dyDescent="0.25">
      <c r="B234" s="190" t="s">
        <v>349</v>
      </c>
      <c r="C234" s="191" t="s">
        <v>350</v>
      </c>
      <c r="J234" s="73">
        <f t="shared" ref="J234" si="213">SUM(H234:I234)</f>
        <v>0</v>
      </c>
      <c r="M234" s="73"/>
      <c r="N234" s="206">
        <v>2250</v>
      </c>
      <c r="T234" s="73">
        <f t="shared" si="204"/>
        <v>2250</v>
      </c>
      <c r="U234" s="73">
        <f t="shared" si="205"/>
        <v>2250</v>
      </c>
      <c r="V234" s="198">
        <f t="shared" si="206"/>
        <v>0</v>
      </c>
      <c r="W234" s="73">
        <f t="shared" si="207"/>
        <v>2250</v>
      </c>
    </row>
    <row r="235" spans="1:27" x14ac:dyDescent="0.25">
      <c r="B235" s="195">
        <v>313</v>
      </c>
      <c r="C235" s="196"/>
      <c r="H235" s="187">
        <f t="shared" ref="H235:L235" si="214">+H236+H237</f>
        <v>0</v>
      </c>
      <c r="I235" s="187">
        <f t="shared" si="214"/>
        <v>0</v>
      </c>
      <c r="J235" s="187">
        <f t="shared" si="214"/>
        <v>0</v>
      </c>
      <c r="K235" s="187">
        <f t="shared" si="214"/>
        <v>0</v>
      </c>
      <c r="L235" s="187">
        <f t="shared" si="214"/>
        <v>0</v>
      </c>
      <c r="M235" s="187">
        <f>+M236+M237</f>
        <v>0</v>
      </c>
      <c r="N235" s="187">
        <f>+N236+N237</f>
        <v>5600</v>
      </c>
      <c r="T235" s="73">
        <f t="shared" si="204"/>
        <v>5600</v>
      </c>
      <c r="U235" s="73">
        <f t="shared" si="205"/>
        <v>5600</v>
      </c>
      <c r="V235" s="198">
        <f t="shared" si="206"/>
        <v>0</v>
      </c>
      <c r="W235" s="73">
        <f t="shared" si="207"/>
        <v>5600</v>
      </c>
    </row>
    <row r="236" spans="1:27" x14ac:dyDescent="0.25">
      <c r="B236" s="190" t="s">
        <v>353</v>
      </c>
      <c r="C236" s="191" t="s">
        <v>354</v>
      </c>
      <c r="J236" s="73">
        <f t="shared" ref="J236:J240" si="215">SUM(H236:I236)</f>
        <v>0</v>
      </c>
      <c r="M236" s="73"/>
      <c r="N236" s="206">
        <v>5600</v>
      </c>
      <c r="T236" s="73">
        <f t="shared" si="204"/>
        <v>5600</v>
      </c>
      <c r="U236" s="73">
        <f t="shared" si="205"/>
        <v>5600</v>
      </c>
      <c r="V236" s="198">
        <f t="shared" si="206"/>
        <v>0</v>
      </c>
      <c r="W236" s="73">
        <f t="shared" si="207"/>
        <v>5600</v>
      </c>
    </row>
    <row r="237" spans="1:27" x14ac:dyDescent="0.25">
      <c r="B237" s="190" t="s">
        <v>355</v>
      </c>
      <c r="C237" s="191" t="s">
        <v>356</v>
      </c>
      <c r="J237" s="73">
        <f t="shared" si="215"/>
        <v>0</v>
      </c>
      <c r="M237" s="73">
        <v>0</v>
      </c>
      <c r="N237" s="73"/>
      <c r="T237" s="73">
        <f t="shared" si="204"/>
        <v>0</v>
      </c>
      <c r="U237" s="73">
        <f t="shared" si="205"/>
        <v>0</v>
      </c>
      <c r="V237" s="198">
        <f t="shared" si="206"/>
        <v>0</v>
      </c>
      <c r="W237" s="73">
        <f t="shared" si="207"/>
        <v>0</v>
      </c>
    </row>
    <row r="238" spans="1:27" x14ac:dyDescent="0.25">
      <c r="B238" s="195">
        <v>32</v>
      </c>
      <c r="C238" s="196"/>
      <c r="J238" s="73">
        <f t="shared" si="215"/>
        <v>0</v>
      </c>
      <c r="M238" s="187">
        <f>+M240</f>
        <v>0</v>
      </c>
      <c r="N238" s="187">
        <f>+N240</f>
        <v>150</v>
      </c>
      <c r="T238" s="73">
        <f t="shared" si="204"/>
        <v>150</v>
      </c>
      <c r="U238" s="73">
        <f t="shared" si="205"/>
        <v>150</v>
      </c>
      <c r="V238" s="198">
        <f t="shared" si="206"/>
        <v>0</v>
      </c>
      <c r="W238" s="73">
        <f t="shared" si="207"/>
        <v>150</v>
      </c>
      <c r="X238" s="186">
        <v>2320</v>
      </c>
      <c r="Y238" s="186">
        <v>2405</v>
      </c>
    </row>
    <row r="239" spans="1:27" x14ac:dyDescent="0.25">
      <c r="B239" s="195">
        <v>321</v>
      </c>
      <c r="C239" s="196"/>
      <c r="J239" s="73">
        <f t="shared" si="215"/>
        <v>0</v>
      </c>
      <c r="M239" s="73">
        <v>0</v>
      </c>
      <c r="N239" s="73"/>
      <c r="T239" s="73">
        <f t="shared" si="204"/>
        <v>0</v>
      </c>
      <c r="U239" s="73">
        <f t="shared" si="205"/>
        <v>0</v>
      </c>
      <c r="V239" s="198">
        <f t="shared" si="206"/>
        <v>0</v>
      </c>
      <c r="W239" s="73">
        <f t="shared" si="207"/>
        <v>0</v>
      </c>
    </row>
    <row r="240" spans="1:27" x14ac:dyDescent="0.25">
      <c r="B240" s="190" t="s">
        <v>359</v>
      </c>
      <c r="C240" s="191" t="s">
        <v>360</v>
      </c>
      <c r="J240" s="73">
        <f t="shared" si="215"/>
        <v>0</v>
      </c>
      <c r="M240" s="73"/>
      <c r="N240" s="206">
        <v>150</v>
      </c>
      <c r="T240" s="73">
        <f t="shared" si="204"/>
        <v>150</v>
      </c>
      <c r="U240" s="73">
        <f t="shared" si="205"/>
        <v>150</v>
      </c>
      <c r="V240" s="198">
        <f t="shared" si="206"/>
        <v>0</v>
      </c>
      <c r="W240" s="73">
        <f t="shared" si="207"/>
        <v>150</v>
      </c>
    </row>
    <row r="241" spans="2:25" x14ac:dyDescent="0.25">
      <c r="B241" s="190"/>
      <c r="C241" s="191"/>
      <c r="J241" s="73"/>
      <c r="M241" s="73"/>
      <c r="N241" s="73"/>
      <c r="T241" s="73"/>
      <c r="U241" s="73"/>
      <c r="V241" s="198"/>
      <c r="W241" s="73"/>
    </row>
    <row r="242" spans="2:25" x14ac:dyDescent="0.25">
      <c r="J242" s="73"/>
      <c r="T242" s="73"/>
      <c r="U242" s="73"/>
      <c r="V242" s="198"/>
      <c r="W242" s="73"/>
    </row>
    <row r="243" spans="2:25" x14ac:dyDescent="0.25">
      <c r="C243" s="185" t="s">
        <v>462</v>
      </c>
      <c r="H243" s="187">
        <f>+H244</f>
        <v>2000</v>
      </c>
      <c r="J243" s="73">
        <f t="shared" ref="J243:J246" si="216">SUM(H243:I243)</f>
        <v>2000</v>
      </c>
      <c r="T243" s="73">
        <f>SUM(K243:S243)</f>
        <v>0</v>
      </c>
      <c r="U243" s="73">
        <f>SUM(J243+T243)</f>
        <v>2000</v>
      </c>
      <c r="V243" s="198">
        <f>SUM(V244+V246+V7426)</f>
        <v>0</v>
      </c>
      <c r="W243" s="73">
        <f t="shared" ref="W243:W253" si="217">SUM(U243:V243)</f>
        <v>2000</v>
      </c>
      <c r="X243" s="186">
        <f>+X244</f>
        <v>2110</v>
      </c>
      <c r="Y243" s="186">
        <f>+Y244</f>
        <v>2185</v>
      </c>
    </row>
    <row r="244" spans="2:25" x14ac:dyDescent="0.25">
      <c r="B244" s="184">
        <v>3</v>
      </c>
      <c r="C244" s="183" t="s">
        <v>340</v>
      </c>
      <c r="H244" s="73">
        <f>+H246</f>
        <v>2000</v>
      </c>
      <c r="J244" s="73">
        <f t="shared" si="216"/>
        <v>2000</v>
      </c>
      <c r="M244" s="187"/>
      <c r="N244" s="187"/>
      <c r="T244" s="73">
        <f>SUM(K244:S244)</f>
        <v>0</v>
      </c>
      <c r="U244" s="73">
        <f>SUM(J244+T244)</f>
        <v>2000</v>
      </c>
      <c r="V244" s="198">
        <f>SUM(V246+V247)</f>
        <v>0</v>
      </c>
      <c r="W244" s="73">
        <f t="shared" si="217"/>
        <v>2000</v>
      </c>
      <c r="X244" s="186">
        <f>+X245</f>
        <v>2110</v>
      </c>
      <c r="Y244" s="186">
        <f>+Y245</f>
        <v>2185</v>
      </c>
    </row>
    <row r="245" spans="2:25" x14ac:dyDescent="0.25">
      <c r="B245" s="184">
        <v>32</v>
      </c>
      <c r="C245" s="183"/>
      <c r="H245" s="73">
        <v>2000</v>
      </c>
      <c r="J245" s="73">
        <v>2000</v>
      </c>
      <c r="M245" s="187"/>
      <c r="N245" s="187"/>
      <c r="T245" s="73">
        <f>SUM(K245:S245)</f>
        <v>0</v>
      </c>
      <c r="U245" s="73">
        <f>SUM(J245+T245)</f>
        <v>2000</v>
      </c>
      <c r="V245" s="198">
        <f>SUM(V247+V248)</f>
        <v>0</v>
      </c>
      <c r="W245" s="73">
        <f t="shared" si="217"/>
        <v>2000</v>
      </c>
      <c r="X245" s="186">
        <v>2110</v>
      </c>
      <c r="Y245" s="186">
        <v>2185</v>
      </c>
    </row>
    <row r="246" spans="2:25" x14ac:dyDescent="0.25">
      <c r="B246" s="190" t="s">
        <v>366</v>
      </c>
      <c r="C246" s="191" t="s">
        <v>367</v>
      </c>
      <c r="H246" s="73">
        <v>2000</v>
      </c>
      <c r="J246" s="73">
        <f t="shared" si="216"/>
        <v>2000</v>
      </c>
      <c r="M246" s="73"/>
      <c r="N246" s="73"/>
      <c r="T246" s="73">
        <f>SUM(K246:S246)</f>
        <v>0</v>
      </c>
      <c r="U246" s="73">
        <f>SUM(J246+T246)</f>
        <v>2000</v>
      </c>
      <c r="V246" s="198">
        <v>0</v>
      </c>
      <c r="W246" s="73">
        <f t="shared" si="217"/>
        <v>2000</v>
      </c>
      <c r="X246" s="186"/>
      <c r="Y246" s="186"/>
    </row>
    <row r="247" spans="2:25" x14ac:dyDescent="0.25">
      <c r="C247" s="205"/>
      <c r="J247" s="73"/>
      <c r="T247" s="73"/>
      <c r="U247" s="73"/>
      <c r="V247" s="198"/>
      <c r="W247" s="73"/>
      <c r="X247" s="186"/>
      <c r="Y247" s="186"/>
    </row>
    <row r="248" spans="2:25" x14ac:dyDescent="0.25">
      <c r="C248" s="205"/>
      <c r="J248" s="73"/>
      <c r="T248" s="73"/>
      <c r="U248" s="73"/>
      <c r="V248" s="198"/>
      <c r="W248" s="73"/>
      <c r="X248" s="186"/>
      <c r="Y248" s="186"/>
    </row>
    <row r="249" spans="2:25" x14ac:dyDescent="0.25">
      <c r="C249" s="185" t="s">
        <v>463</v>
      </c>
      <c r="H249" s="187">
        <f>+H250</f>
        <v>0</v>
      </c>
      <c r="J249" s="73">
        <f t="shared" ref="J249:J253" si="218">SUM(H249:I249)</f>
        <v>0</v>
      </c>
      <c r="M249" s="187">
        <f>+M253</f>
        <v>38000</v>
      </c>
      <c r="T249" s="73">
        <f>SUM(K249:S249)</f>
        <v>38000</v>
      </c>
      <c r="U249" s="73">
        <f t="shared" ref="U249:U253" si="219">SUM(J249+T249)</f>
        <v>38000</v>
      </c>
      <c r="V249" s="198">
        <f>SUM(V250+V251+V7431)</f>
        <v>0</v>
      </c>
      <c r="W249" s="73">
        <f t="shared" si="217"/>
        <v>38000</v>
      </c>
      <c r="X249" s="186">
        <f>+X250</f>
        <v>31630</v>
      </c>
      <c r="Y249" s="186">
        <f>+Y251</f>
        <v>32780</v>
      </c>
    </row>
    <row r="250" spans="2:25" x14ac:dyDescent="0.25">
      <c r="B250" s="184">
        <v>3</v>
      </c>
      <c r="C250" s="183" t="s">
        <v>340</v>
      </c>
      <c r="H250" s="73">
        <f>+H251</f>
        <v>0</v>
      </c>
      <c r="J250" s="73">
        <f t="shared" si="218"/>
        <v>0</v>
      </c>
      <c r="M250" s="187">
        <f>+M251</f>
        <v>38000</v>
      </c>
      <c r="N250" s="187"/>
      <c r="T250" s="73">
        <f>SUM(K250:S250)</f>
        <v>38000</v>
      </c>
      <c r="U250" s="73">
        <f t="shared" si="219"/>
        <v>38000</v>
      </c>
      <c r="V250" s="198">
        <f>SUM(V251+V252)</f>
        <v>0</v>
      </c>
      <c r="W250" s="73">
        <f t="shared" si="217"/>
        <v>38000</v>
      </c>
      <c r="X250" s="186">
        <f>+X251</f>
        <v>31630</v>
      </c>
      <c r="Y250" s="186">
        <f>+Y251</f>
        <v>32780</v>
      </c>
    </row>
    <row r="251" spans="2:25" x14ac:dyDescent="0.25">
      <c r="B251" s="184">
        <v>32</v>
      </c>
      <c r="C251" s="191"/>
      <c r="H251" s="73">
        <f>+H252</f>
        <v>0</v>
      </c>
      <c r="J251" s="73">
        <f t="shared" si="218"/>
        <v>0</v>
      </c>
      <c r="M251" s="187">
        <f>+M252</f>
        <v>38000</v>
      </c>
      <c r="N251" s="73"/>
      <c r="T251" s="73">
        <f>SUM(K251:S251)</f>
        <v>38000</v>
      </c>
      <c r="U251" s="73">
        <f t="shared" si="219"/>
        <v>38000</v>
      </c>
      <c r="V251" s="198">
        <v>0</v>
      </c>
      <c r="W251" s="73">
        <f t="shared" si="217"/>
        <v>38000</v>
      </c>
      <c r="X251" s="186">
        <v>31630</v>
      </c>
      <c r="Y251" s="186">
        <v>32780</v>
      </c>
    </row>
    <row r="252" spans="2:25" x14ac:dyDescent="0.25">
      <c r="B252" s="184">
        <v>322</v>
      </c>
      <c r="C252" s="205"/>
      <c r="H252" s="187">
        <f>+H253</f>
        <v>0</v>
      </c>
      <c r="J252" s="73">
        <f t="shared" si="218"/>
        <v>0</v>
      </c>
      <c r="M252" s="187">
        <f>+M253</f>
        <v>38000</v>
      </c>
      <c r="T252" s="73">
        <f t="shared" ref="T252:T253" si="220">SUM(K252:S252)</f>
        <v>38000</v>
      </c>
      <c r="U252" s="73">
        <f t="shared" si="219"/>
        <v>38000</v>
      </c>
      <c r="V252" s="198">
        <v>0</v>
      </c>
      <c r="W252" s="73">
        <f t="shared" si="217"/>
        <v>38000</v>
      </c>
      <c r="X252" s="186"/>
      <c r="Y252" s="186"/>
    </row>
    <row r="253" spans="2:25" x14ac:dyDescent="0.25">
      <c r="B253" s="190">
        <v>3222</v>
      </c>
      <c r="C253" s="191" t="s">
        <v>433</v>
      </c>
      <c r="H253" s="73">
        <v>0</v>
      </c>
      <c r="I253" s="73"/>
      <c r="J253" s="73">
        <f t="shared" si="218"/>
        <v>0</v>
      </c>
      <c r="M253" s="206">
        <v>38000</v>
      </c>
      <c r="T253" s="73">
        <f t="shared" si="220"/>
        <v>38000</v>
      </c>
      <c r="U253" s="73">
        <f t="shared" si="219"/>
        <v>38000</v>
      </c>
      <c r="V253" s="198">
        <v>0</v>
      </c>
      <c r="W253" s="73">
        <f t="shared" si="217"/>
        <v>38000</v>
      </c>
      <c r="X253" s="186"/>
      <c r="Y253" s="186"/>
    </row>
    <row r="254" spans="2:25" x14ac:dyDescent="0.25">
      <c r="B254" s="184"/>
      <c r="C254" s="156"/>
      <c r="J254" s="73"/>
      <c r="T254" s="73"/>
      <c r="U254" s="73"/>
      <c r="V254" s="198"/>
      <c r="W254" s="73"/>
      <c r="X254" s="186"/>
      <c r="Y254" s="186"/>
    </row>
    <row r="257" spans="24:25" x14ac:dyDescent="0.25">
      <c r="X257" s="159"/>
      <c r="Y257" s="159"/>
    </row>
  </sheetData>
  <autoFilter ref="B1:B254"/>
  <mergeCells count="1">
    <mergeCell ref="H2:V2"/>
  </mergeCells>
  <printOptions horizontalCentered="1" gridLines="1"/>
  <pageMargins left="0.3543307086614173" right="0.19685039370078741" top="0.39370078740157483" bottom="0.27559055118110237" header="0.31496062992125984" footer="0.19685039370078741"/>
  <pageSetup paperSize="9" scale="59" fitToHeight="0" orientation="landscape" horizontalDpi="4294967293" verticalDpi="4294967293" r:id="rId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PRIHODI</vt:lpstr>
      <vt:lpstr>RASHIDI i DI</vt:lpstr>
      <vt:lpstr>PRIHODI!Print_Titles</vt:lpstr>
      <vt:lpstr>'RASHIDI i DI'!Print_Titles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Contabile</dc:creator>
  <cp:lastModifiedBy>Contabile</cp:lastModifiedBy>
  <cp:lastPrinted>2024-09-04T11:06:32Z</cp:lastPrinted>
  <dcterms:created xsi:type="dcterms:W3CDTF">2024-07-01T07:26:17Z</dcterms:created>
  <dcterms:modified xsi:type="dcterms:W3CDTF">2024-09-04T11:06:38Z</dcterms:modified>
</cp:coreProperties>
</file>