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e\Documents\GRAD\IZVRŠENJE\2024\Izvršenje 30.06.2024\"/>
    </mc:Choice>
  </mc:AlternateContent>
  <bookViews>
    <workbookView xWindow="0" yWindow="0" windowWidth="28800" windowHeight="12330"/>
  </bookViews>
  <sheets>
    <sheet name="SAŽETAK" sheetId="1" r:id="rId1"/>
    <sheet name=" Račun prihoda i rashoda (2)" sheetId="12" r:id="rId2"/>
    <sheet name="Rashodi i prihodi prema izv (2" sheetId="13" r:id="rId3"/>
    <sheet name="Rashodi prema funkcijskoj k (2" sheetId="14" r:id="rId4"/>
    <sheet name="Račun financiranja " sheetId="9" r:id="rId5"/>
    <sheet name="Račun fin prema izvorima f" sheetId="10" r:id="rId6"/>
    <sheet name="Programska klasifikacija" sheetId="7" r:id="rId7"/>
  </sheets>
  <definedNames>
    <definedName name="_xlnm._FilterDatabase" localSheetId="6" hidden="1">'Programska klasifikacija'!$B$1:$B$193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7" l="1"/>
  <c r="H159" i="7"/>
  <c r="H145" i="7"/>
  <c r="H183" i="7"/>
  <c r="H185" i="7"/>
  <c r="H186" i="7"/>
  <c r="H173" i="7"/>
  <c r="H126" i="7"/>
  <c r="H117" i="7"/>
  <c r="H86" i="7"/>
  <c r="H87" i="7"/>
  <c r="C6" i="14"/>
  <c r="C7" i="14"/>
  <c r="C9" i="14"/>
  <c r="C12" i="14"/>
  <c r="C31" i="13"/>
  <c r="D31" i="13"/>
  <c r="C33" i="13"/>
  <c r="D33" i="13"/>
  <c r="D21" i="13" s="1"/>
  <c r="C26" i="13"/>
  <c r="D26" i="13"/>
  <c r="C24" i="13"/>
  <c r="C21" i="13" s="1"/>
  <c r="D24" i="13"/>
  <c r="C22" i="13"/>
  <c r="D22" i="13"/>
  <c r="C18" i="13"/>
  <c r="D18" i="13"/>
  <c r="C6" i="13"/>
  <c r="D6" i="13"/>
  <c r="C7" i="13"/>
  <c r="D7" i="13"/>
  <c r="C9" i="13"/>
  <c r="D9" i="13"/>
  <c r="C11" i="13"/>
  <c r="D11" i="13"/>
  <c r="C16" i="13"/>
  <c r="D16" i="13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82" i="12"/>
  <c r="K83" i="12"/>
  <c r="K87" i="12"/>
  <c r="K88" i="12"/>
  <c r="K41" i="12"/>
  <c r="I11" i="12"/>
  <c r="K14" i="12" l="1"/>
  <c r="K17" i="12"/>
  <c r="K18" i="12"/>
  <c r="K20" i="12"/>
  <c r="K23" i="12"/>
  <c r="K26" i="12"/>
  <c r="K29" i="12"/>
  <c r="K31" i="12"/>
  <c r="K35" i="12"/>
  <c r="K36" i="12"/>
  <c r="G25" i="1"/>
  <c r="H25" i="1"/>
  <c r="J25" i="1"/>
  <c r="G16" i="1"/>
  <c r="J16" i="1"/>
  <c r="I25" i="1"/>
  <c r="G13" i="1" l="1"/>
  <c r="J70" i="12" l="1"/>
  <c r="J77" i="12"/>
  <c r="J79" i="12"/>
  <c r="L79" i="12" s="1"/>
  <c r="J61" i="12"/>
  <c r="J54" i="12"/>
  <c r="J51" i="12"/>
  <c r="J44" i="12"/>
  <c r="J46" i="12"/>
  <c r="J48" i="12"/>
  <c r="J84" i="12"/>
  <c r="J87" i="12"/>
  <c r="J34" i="12"/>
  <c r="J30" i="12"/>
  <c r="K30" i="12" s="1"/>
  <c r="J28" i="12"/>
  <c r="J24" i="12"/>
  <c r="J25" i="12"/>
  <c r="K25" i="12" s="1"/>
  <c r="J22" i="12"/>
  <c r="J13" i="12"/>
  <c r="K13" i="12" s="1"/>
  <c r="J16" i="12"/>
  <c r="K16" i="12" s="1"/>
  <c r="J19" i="12"/>
  <c r="K19" i="12" s="1"/>
  <c r="L11" i="1"/>
  <c r="L14" i="1"/>
  <c r="L15" i="1"/>
  <c r="K11" i="1"/>
  <c r="K14" i="1"/>
  <c r="K15" i="1"/>
  <c r="J10" i="1"/>
  <c r="J13" i="1"/>
  <c r="H8" i="13"/>
  <c r="H10" i="13"/>
  <c r="H12" i="13"/>
  <c r="H13" i="13"/>
  <c r="H14" i="13"/>
  <c r="H15" i="13"/>
  <c r="H17" i="13"/>
  <c r="H23" i="13"/>
  <c r="H25" i="13"/>
  <c r="H27" i="13"/>
  <c r="H28" i="13"/>
  <c r="H29" i="13"/>
  <c r="H30" i="13"/>
  <c r="H32" i="13"/>
  <c r="H34" i="13"/>
  <c r="F22" i="13"/>
  <c r="F24" i="13"/>
  <c r="F26" i="13"/>
  <c r="F31" i="13"/>
  <c r="F33" i="13"/>
  <c r="F16" i="13"/>
  <c r="F11" i="13"/>
  <c r="F9" i="13"/>
  <c r="F7" i="13"/>
  <c r="F7" i="14"/>
  <c r="F9" i="14"/>
  <c r="F12" i="14"/>
  <c r="G185" i="7"/>
  <c r="I13" i="7"/>
  <c r="I77" i="7"/>
  <c r="I87" i="7"/>
  <c r="I138" i="7"/>
  <c r="I141" i="7"/>
  <c r="I150" i="7"/>
  <c r="I153" i="7"/>
  <c r="I156" i="7"/>
  <c r="I159" i="7"/>
  <c r="I177" i="7"/>
  <c r="G15" i="7"/>
  <c r="H9" i="7"/>
  <c r="H12" i="7"/>
  <c r="H10" i="7" s="1"/>
  <c r="G12" i="7"/>
  <c r="G10" i="7" s="1"/>
  <c r="I10" i="7" s="1"/>
  <c r="H19" i="7"/>
  <c r="I19" i="7" s="1"/>
  <c r="G18" i="7"/>
  <c r="G16" i="7" s="1"/>
  <c r="H25" i="7"/>
  <c r="H24" i="7" s="1"/>
  <c r="H22" i="7" s="1"/>
  <c r="G24" i="7"/>
  <c r="G22" i="7" s="1"/>
  <c r="G21" i="7" s="1"/>
  <c r="H181" i="7"/>
  <c r="H180" i="7" s="1"/>
  <c r="H178" i="7" s="1"/>
  <c r="G180" i="7"/>
  <c r="G178" i="7" s="1"/>
  <c r="G172" i="7"/>
  <c r="G170" i="7" s="1"/>
  <c r="H172" i="7"/>
  <c r="H170" i="7" s="1"/>
  <c r="H166" i="7"/>
  <c r="H165" i="7" s="1"/>
  <c r="H163" i="7" s="1"/>
  <c r="G165" i="7"/>
  <c r="G163" i="7" s="1"/>
  <c r="H144" i="7"/>
  <c r="H142" i="7" s="1"/>
  <c r="H133" i="7"/>
  <c r="H132" i="7" s="1"/>
  <c r="H130" i="7" s="1"/>
  <c r="H125" i="7"/>
  <c r="G125" i="7"/>
  <c r="H116" i="7"/>
  <c r="G116" i="7"/>
  <c r="H113" i="7"/>
  <c r="I113" i="7" s="1"/>
  <c r="H110" i="7"/>
  <c r="I110" i="7" s="1"/>
  <c r="H102" i="7"/>
  <c r="I102" i="7" s="1"/>
  <c r="H99" i="7"/>
  <c r="I99" i="7" s="1"/>
  <c r="H92" i="7"/>
  <c r="H91" i="7" s="1"/>
  <c r="G91" i="7"/>
  <c r="G86" i="7"/>
  <c r="I86" i="7" s="1"/>
  <c r="H82" i="7"/>
  <c r="H81" i="7" s="1"/>
  <c r="H79" i="7" s="1"/>
  <c r="G81" i="7"/>
  <c r="G79" i="7" s="1"/>
  <c r="H71" i="7"/>
  <c r="H70" i="7" s="1"/>
  <c r="G70" i="7"/>
  <c r="H63" i="7"/>
  <c r="I63" i="7" s="1"/>
  <c r="H67" i="7"/>
  <c r="I67" i="7" s="1"/>
  <c r="G62" i="7"/>
  <c r="H31" i="7"/>
  <c r="I31" i="7" s="1"/>
  <c r="H49" i="7"/>
  <c r="I49" i="7" s="1"/>
  <c r="G30" i="7"/>
  <c r="H57" i="7"/>
  <c r="I57" i="7" s="1"/>
  <c r="H53" i="7"/>
  <c r="I53" i="7" s="1"/>
  <c r="G183" i="7"/>
  <c r="I183" i="7" s="1"/>
  <c r="G158" i="7"/>
  <c r="I158" i="7" s="1"/>
  <c r="G155" i="7"/>
  <c r="I155" i="7" s="1"/>
  <c r="G152" i="7"/>
  <c r="I152" i="7" s="1"/>
  <c r="G149" i="7"/>
  <c r="I149" i="7" s="1"/>
  <c r="G144" i="7"/>
  <c r="G140" i="7"/>
  <c r="I140" i="7" s="1"/>
  <c r="G137" i="7"/>
  <c r="I137" i="7" s="1"/>
  <c r="G132" i="7"/>
  <c r="G130" i="7" s="1"/>
  <c r="G109" i="7"/>
  <c r="G98" i="7"/>
  <c r="G76" i="7"/>
  <c r="G74" i="7" s="1"/>
  <c r="I74" i="7" s="1"/>
  <c r="G52" i="7"/>
  <c r="I71" i="7" l="1"/>
  <c r="I70" i="7"/>
  <c r="I130" i="7"/>
  <c r="I79" i="7"/>
  <c r="F6" i="14"/>
  <c r="F6" i="13"/>
  <c r="F21" i="13"/>
  <c r="J83" i="12"/>
  <c r="J76" i="12"/>
  <c r="J50" i="12"/>
  <c r="J43" i="12"/>
  <c r="J33" i="12"/>
  <c r="K34" i="12"/>
  <c r="J27" i="12"/>
  <c r="K28" i="12"/>
  <c r="L24" i="12"/>
  <c r="K24" i="12"/>
  <c r="J21" i="12"/>
  <c r="K22" i="12"/>
  <c r="J12" i="12"/>
  <c r="L83" i="12"/>
  <c r="I170" i="7"/>
  <c r="I116" i="7"/>
  <c r="I22" i="7"/>
  <c r="I12" i="7"/>
  <c r="I91" i="7"/>
  <c r="I125" i="7"/>
  <c r="I163" i="7"/>
  <c r="I178" i="7"/>
  <c r="H18" i="7"/>
  <c r="H16" i="7" s="1"/>
  <c r="H15" i="7" s="1"/>
  <c r="I15" i="7" s="1"/>
  <c r="G9" i="7"/>
  <c r="I9" i="7" s="1"/>
  <c r="H21" i="7"/>
  <c r="I21" i="7" s="1"/>
  <c r="I117" i="7"/>
  <c r="I24" i="7"/>
  <c r="I180" i="7"/>
  <c r="I76" i="7"/>
  <c r="I166" i="7"/>
  <c r="I173" i="7"/>
  <c r="I165" i="7"/>
  <c r="I145" i="7"/>
  <c r="I133" i="7"/>
  <c r="I92" i="7"/>
  <c r="I82" i="7"/>
  <c r="I181" i="7"/>
  <c r="I172" i="7"/>
  <c r="I144" i="7"/>
  <c r="I132" i="7"/>
  <c r="I126" i="7"/>
  <c r="I81" i="7"/>
  <c r="I25" i="7"/>
  <c r="H98" i="7"/>
  <c r="I98" i="7" s="1"/>
  <c r="H109" i="7"/>
  <c r="I109" i="7" s="1"/>
  <c r="G60" i="7"/>
  <c r="H62" i="7"/>
  <c r="H30" i="7"/>
  <c r="I30" i="7" s="1"/>
  <c r="G135" i="7"/>
  <c r="I135" i="7" s="1"/>
  <c r="H52" i="7"/>
  <c r="I52" i="7" s="1"/>
  <c r="G28" i="7"/>
  <c r="G84" i="7"/>
  <c r="G142" i="7"/>
  <c r="I142" i="7" s="1"/>
  <c r="H84" i="7" l="1"/>
  <c r="I84" i="7" s="1"/>
  <c r="I16" i="7"/>
  <c r="J82" i="12"/>
  <c r="L76" i="12"/>
  <c r="L50" i="12"/>
  <c r="J42" i="12"/>
  <c r="L43" i="12"/>
  <c r="L33" i="12"/>
  <c r="K33" i="12"/>
  <c r="L27" i="12"/>
  <c r="K27" i="12"/>
  <c r="L21" i="12"/>
  <c r="K21" i="12"/>
  <c r="L12" i="12"/>
  <c r="K12" i="12"/>
  <c r="J11" i="12"/>
  <c r="K11" i="12" s="1"/>
  <c r="I18" i="7"/>
  <c r="H60" i="7"/>
  <c r="I60" i="7" s="1"/>
  <c r="I62" i="7"/>
  <c r="G27" i="7"/>
  <c r="G8" i="7" s="1"/>
  <c r="H28" i="7"/>
  <c r="J41" i="12" l="1"/>
  <c r="H27" i="7"/>
  <c r="I28" i="7"/>
  <c r="I27" i="7" l="1"/>
  <c r="H8" i="7"/>
  <c r="I8" i="7" s="1"/>
  <c r="E7" i="14" l="1"/>
  <c r="H7" i="14" s="1"/>
  <c r="E9" i="14"/>
  <c r="E12" i="14"/>
  <c r="H12" i="14" s="1"/>
  <c r="I13" i="1"/>
  <c r="L13" i="1" s="1"/>
  <c r="I10" i="1"/>
  <c r="K13" i="1"/>
  <c r="G10" i="1"/>
  <c r="K10" i="1" s="1"/>
  <c r="G12" i="14"/>
  <c r="G9" i="14"/>
  <c r="G6" i="14"/>
  <c r="G34" i="13"/>
  <c r="E33" i="13"/>
  <c r="H33" i="13" s="1"/>
  <c r="G33" i="13"/>
  <c r="G32" i="13"/>
  <c r="E31" i="13"/>
  <c r="H31" i="13" s="1"/>
  <c r="G31" i="13"/>
  <c r="G30" i="13"/>
  <c r="G29" i="13"/>
  <c r="G28" i="13"/>
  <c r="G27" i="13"/>
  <c r="E26" i="13"/>
  <c r="H26" i="13" s="1"/>
  <c r="G26" i="13"/>
  <c r="G25" i="13"/>
  <c r="E24" i="13"/>
  <c r="H24" i="13" s="1"/>
  <c r="G24" i="13"/>
  <c r="G23" i="13"/>
  <c r="E22" i="13"/>
  <c r="H22" i="13" s="1"/>
  <c r="G22" i="13"/>
  <c r="E18" i="13"/>
  <c r="G17" i="13"/>
  <c r="E16" i="13"/>
  <c r="H16" i="13" s="1"/>
  <c r="G16" i="13"/>
  <c r="G15" i="13"/>
  <c r="G14" i="13"/>
  <c r="G13" i="13"/>
  <c r="G12" i="13"/>
  <c r="E11" i="13"/>
  <c r="H11" i="13" s="1"/>
  <c r="G11" i="13"/>
  <c r="G10" i="13"/>
  <c r="E9" i="13"/>
  <c r="H9" i="13" s="1"/>
  <c r="G9" i="13"/>
  <c r="G8" i="13"/>
  <c r="E7" i="13"/>
  <c r="G7" i="13"/>
  <c r="G6" i="13"/>
  <c r="G87" i="12"/>
  <c r="G84" i="12"/>
  <c r="G83" i="12" s="1"/>
  <c r="I82" i="12"/>
  <c r="L82" i="12" s="1"/>
  <c r="G80" i="12"/>
  <c r="G79" i="12"/>
  <c r="G77" i="12"/>
  <c r="G76" i="12" s="1"/>
  <c r="G70" i="12"/>
  <c r="G61" i="12"/>
  <c r="G54" i="12"/>
  <c r="G51" i="12"/>
  <c r="G48" i="12"/>
  <c r="G46" i="12"/>
  <c r="G44" i="12"/>
  <c r="I42" i="12"/>
  <c r="G34" i="12"/>
  <c r="G33" i="12" s="1"/>
  <c r="G30" i="12"/>
  <c r="G28" i="12"/>
  <c r="G27" i="12" s="1"/>
  <c r="G25" i="12"/>
  <c r="G22" i="12"/>
  <c r="G21" i="12" s="1"/>
  <c r="G19" i="12"/>
  <c r="G16" i="12"/>
  <c r="G13" i="12"/>
  <c r="L11" i="12"/>
  <c r="E6" i="14" l="1"/>
  <c r="H6" i="14" s="1"/>
  <c r="H9" i="14"/>
  <c r="E21" i="13"/>
  <c r="H21" i="13" s="1"/>
  <c r="E6" i="13"/>
  <c r="H6" i="13" s="1"/>
  <c r="H7" i="13"/>
  <c r="G50" i="12"/>
  <c r="I41" i="12"/>
  <c r="L41" i="12" s="1"/>
  <c r="L42" i="12"/>
  <c r="G43" i="12"/>
  <c r="G24" i="12"/>
  <c r="G12" i="12"/>
  <c r="G11" i="12" s="1"/>
  <c r="L10" i="1"/>
  <c r="I16" i="1"/>
  <c r="G21" i="13"/>
  <c r="G42" i="12"/>
  <c r="G82" i="12"/>
  <c r="G41" i="12" l="1"/>
</calcChain>
</file>

<file path=xl/sharedStrings.xml><?xml version="1.0" encoding="utf-8"?>
<sst xmlns="http://schemas.openxmlformats.org/spreadsheetml/2006/main" count="462" uniqueCount="211">
  <si>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</si>
  <si>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</si>
  <si>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</si>
  <si>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</si>
  <si>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</si>
  <si>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</si>
  <si>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</si>
  <si>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</si>
  <si>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</si>
  <si>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</si>
  <si>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</si>
  <si>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</si>
  <si>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</si>
  <si>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</si>
  <si>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</si>
  <si>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</si>
  <si>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</si>
  <si>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</si>
  <si>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</si>
  <si>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</si>
  <si>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</si>
  <si>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Prihodi od prodaje proizvoda i robe te pruženih usluga</t>
  </si>
  <si>
    <t>….</t>
  </si>
  <si>
    <t>Plaće za redovan rad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</si>
  <si>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</si>
  <si>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</si>
  <si>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</si>
  <si>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</si>
  <si>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</si>
  <si>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</si>
  <si>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</si>
  <si>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</si>
  <si>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</si>
  <si>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</si>
  <si>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</si>
  <si>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</si>
  <si>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</si>
  <si>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</si>
  <si>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</si>
  <si>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</si>
  <si>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</si>
  <si>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</si>
  <si>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</si>
  <si>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</si>
  <si>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</si>
  <si>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</si>
  <si>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</si>
  <si>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</si>
  <si>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</si>
  <si>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</si>
  <si>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</si>
  <si>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</si>
  <si>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</si>
  <si>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</si>
  <si>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</si>
  <si>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</si>
  <si>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</si>
  <si>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</si>
  <si>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</si>
  <si>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</si>
  <si>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</si>
  <si>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</si>
  <si>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</si>
  <si>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</si>
  <si>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</si>
  <si>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</si>
  <si>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</si>
  <si>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</si>
  <si>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</si>
  <si>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</si>
  <si>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RAČUN PRIHODA I RASHODA </t>
  </si>
  <si>
    <t>UKUPNO PRIHODI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</si>
  <si>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</si>
  <si>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</si>
  <si>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</si>
  <si>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</si>
  <si>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</si>
  <si>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</si>
  <si>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</si>
  <si>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</si>
  <si>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</si>
  <si>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JLP(R)S koji im nije nadležan</t>
  </si>
  <si>
    <t>Tekuće pomoći iz državnog proračuna</t>
  </si>
  <si>
    <t>6381</t>
  </si>
  <si>
    <t>Prihodi od imovine</t>
  </si>
  <si>
    <t>Prihod od financijske imovine</t>
  </si>
  <si>
    <t>Prihodi od kamata na oročena sredstva</t>
  </si>
  <si>
    <t>Prih.od administrativnih pristojbi i po poseb propisima</t>
  </si>
  <si>
    <t>Prihodi po posebnim propisima</t>
  </si>
  <si>
    <t>Ostali nespomenuti prihodi</t>
  </si>
  <si>
    <t>Prihodi od prodaje proizvoda i robe te pruženih usluga i prihodi od donacija</t>
  </si>
  <si>
    <t>Prihodi od ppruženih usluga</t>
  </si>
  <si>
    <t xml:space="preserve">donacije od pravnih i fizičkih osoba izvan opće države 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</si>
  <si>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</si>
  <si>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</si>
  <si>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</si>
  <si>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</si>
  <si>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</si>
  <si>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</si>
  <si>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</si>
  <si>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obvezno zdravstveno osiguranje</t>
  </si>
  <si>
    <t>Naknade za prijevoz, za rad na terenu i odvojeni život</t>
  </si>
  <si>
    <t xml:space="preserve">Uredski materijal i ostali materijalni rashodi  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</si>
  <si>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</si>
  <si>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</si>
  <si>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</si>
  <si>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</si>
  <si>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</si>
  <si>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</si>
  <si>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</si>
  <si>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</si>
  <si>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</si>
  <si>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</si>
  <si>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</si>
  <si>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</si>
  <si>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</si>
  <si>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</si>
  <si>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</si>
  <si>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Članarine i norme</t>
  </si>
  <si>
    <t>Pristojbe i naknade</t>
  </si>
  <si>
    <t>Ostali nespomenuti rashodi poslovanja</t>
  </si>
  <si>
    <t>Financijski rashodi</t>
  </si>
  <si>
    <t>Bankarske usluge i usluge platnog prometa</t>
  </si>
  <si>
    <t>Naknade građanima i kućanstvima u naravi</t>
  </si>
  <si>
    <t>Rashodi za nabavu proizvedene dugotrajne imovine</t>
  </si>
  <si>
    <t>Uredska oprema i namještaj</t>
  </si>
  <si>
    <t>Sportska I glazbena oprema</t>
  </si>
  <si>
    <t>Knjige</t>
  </si>
  <si>
    <t>51 Ostale pomoći</t>
  </si>
  <si>
    <t>53 'Proračuni, drugi nivoi - za posebne i / ili ugovorene namjen</t>
  </si>
  <si>
    <t>54 Pomoći tijela i fondova EU</t>
  </si>
  <si>
    <t>55 Pomoći iz inozemstva</t>
  </si>
  <si>
    <t>61 Donacije</t>
  </si>
  <si>
    <t>82 'Pre.viš.iz ranijih god.</t>
  </si>
  <si>
    <t>08 Rekreacija,kultura i religija</t>
  </si>
  <si>
    <t>0820 Služba kulture</t>
  </si>
  <si>
    <t>09 Obrazovanje</t>
  </si>
  <si>
    <t>091 Predškolsko i osnovno obrazovanje</t>
  </si>
  <si>
    <t>0912 Osnovno obrazovanje</t>
  </si>
  <si>
    <t>10 Socijalna zaštita</t>
  </si>
  <si>
    <t>1070 Socij.pomoć stano.koje nije obuhv.redov.socij.progr.</t>
  </si>
  <si>
    <t>TOŠ - SEI BERNARDO BENUSSI ROVINJ - ROVIGNO</t>
  </si>
  <si>
    <t>P1027</t>
  </si>
  <si>
    <t>OPĆE JAVNE POTREBE U KULTURI</t>
  </si>
  <si>
    <t>GRADSKE KULTURNO-ZABAVNE MANIFESTACIJE</t>
  </si>
  <si>
    <t>A102701</t>
  </si>
  <si>
    <t>Rashodi za materijal i energiju</t>
  </si>
  <si>
    <t>Opći prihodi i primici</t>
  </si>
  <si>
    <t>P1032</t>
  </si>
  <si>
    <t>SOCIJALNA SKRB</t>
  </si>
  <si>
    <t>A103212</t>
  </si>
  <si>
    <t>NAKNADA RAZLIKE U CIJENI TOPLOG OBROKA</t>
  </si>
  <si>
    <t>P1026</t>
  </si>
  <si>
    <t>OPĆE JAVNE POTREBE U ŠKOLSTVU</t>
  </si>
  <si>
    <t>A102607</t>
  </si>
  <si>
    <t>NATJECANJA UČENIKA</t>
  </si>
  <si>
    <t>P1036</t>
  </si>
  <si>
    <t>Proračunski korisnik 11453: TOŠ-SEI BERNARDO BENUSSI ROVINJ-ROVIGNO</t>
  </si>
  <si>
    <t>Aktivnost A103601</t>
  </si>
  <si>
    <t>DECENTRALIZIRANE FUNKCIJE</t>
  </si>
  <si>
    <t>Izvor financiranja 11</t>
  </si>
  <si>
    <t>Izvor financiranja 51</t>
  </si>
  <si>
    <t>Ostale pomoći</t>
  </si>
  <si>
    <t>PRODUŽENI BORAVAK</t>
  </si>
  <si>
    <t>Aktivnost A103602</t>
  </si>
  <si>
    <t>Izvor financiranja 53</t>
  </si>
  <si>
    <t>Proračuni, drugi nivoi</t>
  </si>
  <si>
    <t>ŠKOLSKI PEDAGOG</t>
  </si>
  <si>
    <t>Aktivnost A103603</t>
  </si>
  <si>
    <t>ŠKOLSKI ODBOR</t>
  </si>
  <si>
    <t>Aktivnost A103604</t>
  </si>
  <si>
    <t>PROGRAMI ŠKOLE</t>
  </si>
  <si>
    <t>Aktivnost A103605</t>
  </si>
  <si>
    <t>Izvor financiranja 31</t>
  </si>
  <si>
    <t>Vlastiti prihodi</t>
  </si>
  <si>
    <t>Izvor financiranja 55</t>
  </si>
  <si>
    <t>Pomoći iz inozemstva</t>
  </si>
  <si>
    <t>Izvor financiranja 61</t>
  </si>
  <si>
    <t>Donacije</t>
  </si>
  <si>
    <t>Izvor financiranja 82</t>
  </si>
  <si>
    <t>Pre.viš.iz ranijih god.</t>
  </si>
  <si>
    <t>NABAVA ŠKOLSKIH UDŽBENIKA</t>
  </si>
  <si>
    <t>Aktivnost K103605</t>
  </si>
  <si>
    <t>NABAVA RADNIH BILJEŽNICA</t>
  </si>
  <si>
    <t>Aktivnost A103630</t>
  </si>
  <si>
    <t xml:space="preserve">Naknade graðanima i kuæanstvima temelj osig i druge nakn   </t>
  </si>
  <si>
    <t>OPREMANJE PROSTORA</t>
  </si>
  <si>
    <t>Aktivnost K103601</t>
  </si>
  <si>
    <t>MATERIJ.RASHODI PO OSNOVI DODATNIH STANDARDA</t>
  </si>
  <si>
    <t>Aktivnost A103635</t>
  </si>
  <si>
    <t>PUNa torba zajedništva</t>
  </si>
  <si>
    <t>Aktivnost T103623</t>
  </si>
  <si>
    <t>Izvor financiranja 54</t>
  </si>
  <si>
    <t>Pomoći tijela i fondova EU</t>
  </si>
  <si>
    <t>ŠKOLSKA SHEMA</t>
  </si>
  <si>
    <t>Aktivnost T103604</t>
  </si>
  <si>
    <t>Uredski materijal i ostali materijalni rashodi</t>
  </si>
  <si>
    <t>Nakn/rad član predst i izvrš tijela, povjeren i sl</t>
  </si>
  <si>
    <t>Materijal i sirovine</t>
  </si>
  <si>
    <t xml:space="preserve">OSTVARENJE/IZVRŠENJE 
1.-6.2024. </t>
  </si>
  <si>
    <t>TEKUĆI PLAN 2024.*</t>
  </si>
  <si>
    <t>IZVORNI PLAN ILI REBALANS 2024.*</t>
  </si>
  <si>
    <t xml:space="preserve"> IZVRŠENJE 
1.-6.2023.</t>
  </si>
  <si>
    <t xml:space="preserve">IZVRŠENJE 
1.-6.2024. </t>
  </si>
  <si>
    <t xml:space="preserve"> IZVRŠENJE 
1.-6.2024. </t>
  </si>
  <si>
    <t>Aktivnost A103637</t>
  </si>
  <si>
    <t xml:space="preserve">PREHRANA ZA UÈENIKE U OSNOVNIM ŠKOLAMA        </t>
  </si>
  <si>
    <t>3231</t>
  </si>
  <si>
    <t>4221</t>
  </si>
  <si>
    <t>Uredska oprema I namještaj</t>
  </si>
  <si>
    <t>4226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</si>
</sst>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3048C0"/>
      <name val="Arial"/>
      <family val="2"/>
      <charset val="238"/>
    </font>
    <font>
      <sz val="10.5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96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rgb="FF0000CC"/>
      <name val="Arial"/>
      <family val="2"/>
      <charset val="238"/>
    </font>
    <font>
      <sz val="11"/>
      <color rgb="FF0000CC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</cellStyleXfs>
  <cellXfs count="283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164" fontId="6" fillId="4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2" borderId="3" xfId="0" quotePrefix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9" fillId="0" borderId="3" xfId="0" quotePrefix="1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/>
    </xf>
    <xf numFmtId="49" fontId="11" fillId="0" borderId="3" xfId="0" quotePrefix="1" applyNumberFormat="1" applyFont="1" applyFill="1" applyBorder="1" applyAlignment="1">
      <alignment horizontal="left" vertical="center" wrapText="1"/>
    </xf>
    <xf numFmtId="49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0" quotePrefix="1" applyNumberFormat="1" applyFont="1" applyFill="1" applyBorder="1" applyAlignment="1">
      <alignment vertical="center" wrapText="1"/>
    </xf>
    <xf numFmtId="0" fontId="11" fillId="0" borderId="3" xfId="0" quotePrefix="1" applyNumberFormat="1" applyFont="1" applyFill="1" applyBorder="1" applyAlignment="1">
      <alignment horizontal="left" vertical="center" wrapText="1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0" fontId="21" fillId="0" borderId="0" xfId="0" applyFont="1"/>
    <xf numFmtId="164" fontId="6" fillId="0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2" applyFont="1" applyFill="1" applyBorder="1" applyAlignment="1">
      <alignment horizontal="left" vertical="center" wrapText="1"/>
    </xf>
    <xf numFmtId="0" fontId="22" fillId="0" borderId="3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/>
    </xf>
    <xf numFmtId="3" fontId="9" fillId="4" borderId="3" xfId="0" applyNumberFormat="1" applyFont="1" applyFill="1" applyBorder="1" applyAlignment="1">
      <alignment horizontal="left" vertical="center"/>
    </xf>
    <xf numFmtId="164" fontId="11" fillId="4" borderId="3" xfId="0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wrapText="1"/>
    </xf>
    <xf numFmtId="164" fontId="3" fillId="2" borderId="3" xfId="0" applyNumberFormat="1" applyFont="1" applyFill="1" applyBorder="1" applyAlignment="1" applyProtection="1">
      <alignment horizontal="right" wrapText="1"/>
    </xf>
    <xf numFmtId="0" fontId="23" fillId="0" borderId="0" xfId="3" applyFont="1" applyFill="1" applyBorder="1" applyAlignment="1">
      <alignment horizontal="left" vertical="center" wrapText="1"/>
    </xf>
    <xf numFmtId="164" fontId="9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0" fontId="23" fillId="0" borderId="0" xfId="4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top" wrapText="1"/>
    </xf>
    <xf numFmtId="164" fontId="6" fillId="2" borderId="3" xfId="1" applyNumberFormat="1" applyFont="1" applyFill="1" applyBorder="1" applyAlignment="1">
      <alignment horizontal="right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0" fillId="5" borderId="3" xfId="0" applyFill="1" applyBorder="1"/>
    <xf numFmtId="164" fontId="6" fillId="3" borderId="3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164" fontId="0" fillId="0" borderId="3" xfId="0" applyNumberFormat="1" applyBorder="1"/>
    <xf numFmtId="164" fontId="6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 applyProtection="1">
      <alignment horizontal="right" wrapText="1"/>
    </xf>
    <xf numFmtId="164" fontId="3" fillId="2" borderId="4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164" fontId="3" fillId="2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9" fontId="27" fillId="0" borderId="0" xfId="0" applyNumberFormat="1" applyFont="1" applyAlignment="1">
      <alignment vertical="center"/>
    </xf>
    <xf numFmtId="164" fontId="3" fillId="2" borderId="3" xfId="0" applyNumberFormat="1" applyFont="1" applyFill="1" applyBorder="1" applyAlignment="1">
      <alignment horizontal="left" vertical="center"/>
    </xf>
    <xf numFmtId="3" fontId="3" fillId="8" borderId="4" xfId="0" applyNumberFormat="1" applyFont="1" applyFill="1" applyBorder="1" applyAlignment="1">
      <alignment horizontal="left" vertical="center"/>
    </xf>
    <xf numFmtId="164" fontId="3" fillId="8" borderId="3" xfId="0" applyNumberFormat="1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left" vertical="center"/>
    </xf>
    <xf numFmtId="0" fontId="0" fillId="8" borderId="3" xfId="0" applyFill="1" applyBorder="1"/>
    <xf numFmtId="164" fontId="0" fillId="8" borderId="3" xfId="0" applyNumberFormat="1" applyFill="1" applyBorder="1"/>
    <xf numFmtId="0" fontId="10" fillId="8" borderId="3" xfId="0" quotePrefix="1" applyFont="1" applyFill="1" applyBorder="1" applyAlignment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6" fillId="6" borderId="4" xfId="0" applyNumberFormat="1" applyFont="1" applyFill="1" applyBorder="1" applyAlignment="1">
      <alignment horizontal="left" vertical="center"/>
    </xf>
    <xf numFmtId="49" fontId="1" fillId="6" borderId="3" xfId="0" applyNumberFormat="1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left" vertical="center"/>
    </xf>
    <xf numFmtId="0" fontId="1" fillId="6" borderId="3" xfId="0" applyFont="1" applyFill="1" applyBorder="1"/>
    <xf numFmtId="164" fontId="1" fillId="6" borderId="3" xfId="0" applyNumberFormat="1" applyFont="1" applyFill="1" applyBorder="1"/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164" fontId="6" fillId="8" borderId="3" xfId="0" applyNumberFormat="1" applyFont="1" applyFill="1" applyBorder="1" applyAlignment="1">
      <alignment horizontal="center" vertical="center"/>
    </xf>
    <xf numFmtId="164" fontId="6" fillId="8" borderId="3" xfId="0" applyNumberFormat="1" applyFont="1" applyFill="1" applyBorder="1" applyAlignment="1">
      <alignment horizontal="left" vertical="center"/>
    </xf>
    <xf numFmtId="0" fontId="1" fillId="8" borderId="3" xfId="0" applyFont="1" applyFill="1" applyBorder="1"/>
    <xf numFmtId="164" fontId="1" fillId="8" borderId="3" xfId="0" applyNumberFormat="1" applyFont="1" applyFill="1" applyBorder="1"/>
    <xf numFmtId="0" fontId="28" fillId="8" borderId="4" xfId="0" applyNumberFormat="1" applyFont="1" applyFill="1" applyBorder="1" applyAlignment="1" applyProtection="1">
      <alignment horizontal="left" vertical="center" wrapText="1"/>
    </xf>
    <xf numFmtId="3" fontId="28" fillId="8" borderId="4" xfId="0" applyNumberFormat="1" applyFont="1" applyFill="1" applyBorder="1" applyAlignment="1">
      <alignment horizontal="left" vertical="center"/>
    </xf>
    <xf numFmtId="164" fontId="28" fillId="8" borderId="3" xfId="0" applyNumberFormat="1" applyFont="1" applyFill="1" applyBorder="1" applyAlignment="1">
      <alignment horizontal="left" vertical="center"/>
    </xf>
    <xf numFmtId="0" fontId="28" fillId="8" borderId="1" xfId="0" applyNumberFormat="1" applyFont="1" applyFill="1" applyBorder="1" applyAlignment="1" applyProtection="1">
      <alignment horizontal="left" vertical="center" wrapText="1"/>
    </xf>
    <xf numFmtId="0" fontId="28" fillId="8" borderId="2" xfId="0" applyNumberFormat="1" applyFont="1" applyFill="1" applyBorder="1" applyAlignment="1" applyProtection="1">
      <alignment horizontal="left" vertical="center" wrapText="1"/>
    </xf>
    <xf numFmtId="0" fontId="29" fillId="8" borderId="3" xfId="0" applyFont="1" applyFill="1" applyBorder="1" applyAlignment="1">
      <alignment horizontal="left"/>
    </xf>
    <xf numFmtId="164" fontId="29" fillId="8" borderId="3" xfId="0" applyNumberFormat="1" applyFont="1" applyFill="1" applyBorder="1" applyAlignment="1">
      <alignment horizontal="left"/>
    </xf>
    <xf numFmtId="4" fontId="27" fillId="0" borderId="0" xfId="0" applyNumberFormat="1" applyFont="1" applyAlignment="1">
      <alignment vertical="center"/>
    </xf>
    <xf numFmtId="49" fontId="27" fillId="0" borderId="3" xfId="0" applyNumberFormat="1" applyFont="1" applyBorder="1" applyAlignment="1">
      <alignment vertical="center"/>
    </xf>
    <xf numFmtId="4" fontId="27" fillId="0" borderId="3" xfId="0" applyNumberFormat="1" applyFont="1" applyBorder="1" applyAlignment="1">
      <alignment vertical="center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164" fontId="31" fillId="0" borderId="3" xfId="0" applyNumberFormat="1" applyFont="1" applyBorder="1"/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1" fillId="0" borderId="3" xfId="0" applyFont="1" applyFill="1" applyBorder="1"/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27" fillId="0" borderId="3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0" fillId="0" borderId="0" xfId="0" applyNumberFormat="1"/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6" borderId="3" xfId="0" applyNumberFormat="1" applyFont="1" applyFill="1" applyBorder="1" applyAlignment="1" applyProtection="1">
      <alignment horizontal="left" vertical="center" wrapText="1" indent="1"/>
    </xf>
    <xf numFmtId="0" fontId="30" fillId="2" borderId="3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 indent="1"/>
    </xf>
    <xf numFmtId="49" fontId="27" fillId="0" borderId="4" xfId="0" applyNumberFormat="1" applyFont="1" applyBorder="1" applyAlignment="1">
      <alignment vertical="center"/>
    </xf>
    <xf numFmtId="0" fontId="16" fillId="8" borderId="3" xfId="0" quotePrefix="1" applyFont="1" applyFill="1" applyBorder="1" applyAlignment="1">
      <alignment horizontal="left" vertical="center"/>
    </xf>
    <xf numFmtId="0" fontId="10" fillId="8" borderId="3" xfId="0" quotePrefix="1" applyFont="1" applyFill="1" applyBorder="1" applyAlignment="1">
      <alignment horizontal="left" vertical="center"/>
    </xf>
    <xf numFmtId="0" fontId="16" fillId="8" borderId="4" xfId="0" quotePrefix="1" applyFont="1" applyFill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0" fillId="9" borderId="3" xfId="0" applyFill="1" applyBorder="1"/>
    <xf numFmtId="164" fontId="6" fillId="9" borderId="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0" fontId="6" fillId="9" borderId="4" xfId="0" applyNumberFormat="1" applyFont="1" applyFill="1" applyBorder="1" applyAlignment="1" applyProtection="1">
      <alignment vertical="center" wrapText="1"/>
    </xf>
    <xf numFmtId="3" fontId="3" fillId="9" borderId="4" xfId="0" applyNumberFormat="1" applyFont="1" applyFill="1" applyBorder="1" applyAlignment="1">
      <alignment horizontal="left" vertical="center"/>
    </xf>
    <xf numFmtId="164" fontId="29" fillId="8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/>
    <xf numFmtId="0" fontId="16" fillId="8" borderId="3" xfId="0" quotePrefix="1" applyFont="1" applyFill="1" applyBorder="1" applyAlignment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164" fontId="6" fillId="9" borderId="3" xfId="0" applyNumberFormat="1" applyFont="1" applyFill="1" applyBorder="1" applyAlignment="1">
      <alignment horizontal="left" vertical="center"/>
    </xf>
    <xf numFmtId="164" fontId="30" fillId="2" borderId="3" xfId="0" applyNumberFormat="1" applyFont="1" applyFill="1" applyBorder="1" applyAlignment="1">
      <alignment horizontal="left" vertical="center"/>
    </xf>
    <xf numFmtId="164" fontId="6" fillId="6" borderId="3" xfId="1" applyNumberFormat="1" applyFont="1" applyFill="1" applyBorder="1" applyAlignment="1">
      <alignment horizontal="left" vertical="center"/>
    </xf>
    <xf numFmtId="1" fontId="14" fillId="3" borderId="3" xfId="0" applyNumberFormat="1" applyFont="1" applyFill="1" applyBorder="1" applyAlignment="1" applyProtection="1">
      <alignment horizontal="center" vertical="center" wrapText="1"/>
    </xf>
    <xf numFmtId="0" fontId="3" fillId="10" borderId="4" xfId="0" applyNumberFormat="1" applyFont="1" applyFill="1" applyBorder="1" applyAlignment="1" applyProtection="1">
      <alignment horizontal="left" vertical="center" wrapText="1"/>
    </xf>
    <xf numFmtId="3" fontId="3" fillId="10" borderId="4" xfId="0" applyNumberFormat="1" applyFont="1" applyFill="1" applyBorder="1" applyAlignment="1">
      <alignment horizontal="left" vertical="center"/>
    </xf>
    <xf numFmtId="164" fontId="6" fillId="10" borderId="3" xfId="0" applyNumberFormat="1" applyFont="1" applyFill="1" applyBorder="1" applyAlignment="1">
      <alignment horizontal="left" vertical="center"/>
    </xf>
    <xf numFmtId="164" fontId="18" fillId="10" borderId="3" xfId="0" applyNumberFormat="1" applyFont="1" applyFill="1" applyBorder="1" applyAlignment="1">
      <alignment horizontal="left" vertical="center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10" fontId="3" fillId="7" borderId="3" xfId="0" applyNumberFormat="1" applyFont="1" applyFill="1" applyBorder="1" applyAlignment="1">
      <alignment horizontal="center" vertical="center"/>
    </xf>
    <xf numFmtId="9" fontId="0" fillId="0" borderId="3" xfId="5" applyFont="1" applyBorder="1"/>
    <xf numFmtId="9" fontId="0" fillId="5" borderId="3" xfId="5" applyFont="1" applyFill="1" applyBorder="1"/>
    <xf numFmtId="164" fontId="1" fillId="5" borderId="3" xfId="0" applyNumberFormat="1" applyFont="1" applyFill="1" applyBorder="1"/>
    <xf numFmtId="164" fontId="24" fillId="0" borderId="3" xfId="0" applyNumberFormat="1" applyFont="1" applyBorder="1" applyAlignment="1">
      <alignment horizontal="left"/>
    </xf>
    <xf numFmtId="164" fontId="25" fillId="0" borderId="3" xfId="0" applyNumberFormat="1" applyFont="1" applyBorder="1" applyAlignment="1">
      <alignment horizontal="left"/>
    </xf>
    <xf numFmtId="164" fontId="32" fillId="0" borderId="3" xfId="0" applyNumberFormat="1" applyFont="1" applyBorder="1" applyAlignment="1">
      <alignment horizontal="lef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9" fontId="6" fillId="3" borderId="3" xfId="5" applyFont="1" applyFill="1" applyBorder="1" applyAlignment="1">
      <alignment horizontal="right"/>
    </xf>
    <xf numFmtId="9" fontId="6" fillId="0" borderId="3" xfId="5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left" vertical="center"/>
    </xf>
    <xf numFmtId="9" fontId="1" fillId="0" borderId="3" xfId="5" applyFont="1" applyBorder="1" applyAlignment="1">
      <alignment horizontal="center" vertical="center"/>
    </xf>
    <xf numFmtId="9" fontId="0" fillId="4" borderId="3" xfId="5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left" vertical="center"/>
    </xf>
    <xf numFmtId="164" fontId="21" fillId="0" borderId="3" xfId="0" applyNumberFormat="1" applyFont="1" applyBorder="1"/>
    <xf numFmtId="164" fontId="21" fillId="0" borderId="3" xfId="0" applyNumberFormat="1" applyFont="1" applyBorder="1" applyAlignment="1">
      <alignment vertical="center"/>
    </xf>
    <xf numFmtId="164" fontId="21" fillId="0" borderId="3" xfId="0" applyNumberFormat="1" applyFont="1" applyBorder="1" applyAlignment="1">
      <alignment horizontal="center" vertical="center"/>
    </xf>
    <xf numFmtId="9" fontId="21" fillId="0" borderId="3" xfId="5" applyFont="1" applyBorder="1" applyAlignment="1">
      <alignment horizontal="center" vertical="center"/>
    </xf>
    <xf numFmtId="9" fontId="21" fillId="0" borderId="0" xfId="5" applyFont="1" applyBorder="1" applyAlignment="1">
      <alignment horizontal="center" vertical="center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164" fontId="6" fillId="3" borderId="3" xfId="0" applyNumberFormat="1" applyFont="1" applyFill="1" applyBorder="1" applyAlignment="1" applyProtection="1">
      <alignment horizontal="right" wrapText="1"/>
    </xf>
    <xf numFmtId="164" fontId="6" fillId="4" borderId="3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28" fillId="8" borderId="1" xfId="0" applyNumberFormat="1" applyFont="1" applyFill="1" applyBorder="1" applyAlignment="1" applyProtection="1">
      <alignment horizontal="left" vertical="center" wrapText="1"/>
    </xf>
    <xf numFmtId="0" fontId="28" fillId="8" borderId="2" xfId="0" applyNumberFormat="1" applyFont="1" applyFill="1" applyBorder="1" applyAlignment="1" applyProtection="1">
      <alignment horizontal="left" vertical="center" wrapText="1"/>
    </xf>
    <xf numFmtId="0" fontId="28" fillId="8" borderId="4" xfId="0" applyNumberFormat="1" applyFont="1" applyFill="1" applyBorder="1" applyAlignment="1" applyProtection="1">
      <alignment horizontal="left" vertical="center" wrapText="1"/>
    </xf>
    <xf numFmtId="0" fontId="26" fillId="8" borderId="1" xfId="0" applyNumberFormat="1" applyFont="1" applyFill="1" applyBorder="1" applyAlignment="1" applyProtection="1">
      <alignment horizontal="left" vertical="center" wrapText="1"/>
    </xf>
    <xf numFmtId="0" fontId="26" fillId="8" borderId="2" xfId="0" applyNumberFormat="1" applyFont="1" applyFill="1" applyBorder="1" applyAlignment="1" applyProtection="1">
      <alignment horizontal="left" vertical="center" wrapText="1"/>
    </xf>
    <xf numFmtId="0" fontId="26" fillId="8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 indent="1"/>
    </xf>
    <xf numFmtId="0" fontId="28" fillId="8" borderId="3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3" fillId="10" borderId="1" xfId="0" applyNumberFormat="1" applyFont="1" applyFill="1" applyBorder="1" applyAlignment="1" applyProtection="1">
      <alignment horizontal="left" vertical="center" wrapText="1"/>
    </xf>
    <xf numFmtId="0" fontId="3" fillId="10" borderId="2" xfId="0" applyNumberFormat="1" applyFont="1" applyFill="1" applyBorder="1" applyAlignment="1" applyProtection="1">
      <alignment horizontal="left" vertical="center" wrapText="1"/>
    </xf>
    <xf numFmtId="0" fontId="3" fillId="10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8" fillId="10" borderId="1" xfId="0" applyNumberFormat="1" applyFont="1" applyFill="1" applyBorder="1" applyAlignment="1" applyProtection="1">
      <alignment horizontal="left" vertical="center" wrapText="1"/>
    </xf>
    <xf numFmtId="0" fontId="18" fillId="10" borderId="2" xfId="0" applyNumberFormat="1" applyFont="1" applyFill="1" applyBorder="1" applyAlignment="1" applyProtection="1">
      <alignment horizontal="left" vertical="center" wrapText="1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1" fillId="2" borderId="3" xfId="0" applyFont="1" applyFill="1" applyBorder="1"/>
  </cellXfs>
  <cellStyles count="6">
    <cellStyle name="Currency" xfId="1" builtinId="4"/>
    <cellStyle name="Normal" xfId="0" builtinId="0"/>
    <cellStyle name="Obično_List1" xfId="4"/>
    <cellStyle name="Obično_List4" xfId="2"/>
    <cellStyle name="Obično_List5" xfId="3"/>
    <cellStyle name="Percent" xfId="5" builtinId="5"/>
  </cellStyles>
  <dxfs count="0"/>
  <tableStyles count="0" defaultTableStyle="TableStyleMedium2" defaultPivotStyle="PivotStyleLight16"/>
  <colors>
    <mruColors>
      <color rgb="FF0000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abSelected="1" topLeftCell="A4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236" t="s">
        <v>49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2:12" ht="18" customHeight="1" x14ac:dyDescent="0.25">
      <c r="B2" s="2"/>
      <c r="C2" s="2"/>
      <c r="D2" s="2"/>
      <c r="E2" s="2"/>
      <c r="F2" s="2"/>
      <c r="G2" s="20"/>
      <c r="H2" s="2"/>
      <c r="I2" s="2"/>
      <c r="J2" s="2"/>
      <c r="K2" s="2"/>
    </row>
    <row r="3" spans="2:12" ht="15.75" customHeight="1" x14ac:dyDescent="0.25">
      <c r="B3" s="236" t="s">
        <v>11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2:12" ht="36" customHeight="1" x14ac:dyDescent="0.25">
      <c r="B4" s="222"/>
      <c r="C4" s="222"/>
      <c r="D4" s="222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236" t="s">
        <v>57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</row>
    <row r="6" spans="2:12" ht="18" customHeight="1" x14ac:dyDescent="0.25">
      <c r="B6" s="43"/>
      <c r="C6" s="45"/>
      <c r="D6" s="45"/>
      <c r="E6" s="45"/>
      <c r="F6" s="45"/>
      <c r="G6" s="53"/>
      <c r="H6" s="45"/>
      <c r="I6" s="45"/>
      <c r="J6" s="45"/>
      <c r="K6" s="45"/>
    </row>
    <row r="7" spans="2:12" x14ac:dyDescent="0.25">
      <c r="B7" s="244" t="s">
        <v>58</v>
      </c>
      <c r="C7" s="244"/>
      <c r="D7" s="244"/>
      <c r="E7" s="244"/>
      <c r="F7" s="244"/>
      <c r="G7" s="4"/>
      <c r="H7" s="4"/>
      <c r="I7" s="4"/>
      <c r="J7" s="4"/>
      <c r="K7" s="25"/>
    </row>
    <row r="8" spans="2:12" ht="25.5" x14ac:dyDescent="0.25">
      <c r="B8" s="226" t="s">
        <v>6</v>
      </c>
      <c r="C8" s="227"/>
      <c r="D8" s="227"/>
      <c r="E8" s="227"/>
      <c r="F8" s="228"/>
      <c r="G8" s="30" t="s">
        <v>60</v>
      </c>
      <c r="H8" s="1" t="s">
        <v>201</v>
      </c>
      <c r="I8" s="1" t="s">
        <v>200</v>
      </c>
      <c r="J8" s="30" t="s">
        <v>199</v>
      </c>
      <c r="K8" s="1" t="s">
        <v>16</v>
      </c>
      <c r="L8" s="1" t="s">
        <v>46</v>
      </c>
    </row>
    <row r="9" spans="2:12" s="33" customFormat="1" ht="11.25" x14ac:dyDescent="0.2">
      <c r="B9" s="229">
        <v>1</v>
      </c>
      <c r="C9" s="229"/>
      <c r="D9" s="229"/>
      <c r="E9" s="229"/>
      <c r="F9" s="230"/>
      <c r="G9" s="32"/>
      <c r="H9" s="31">
        <v>3</v>
      </c>
      <c r="I9" s="31">
        <v>4</v>
      </c>
      <c r="J9" s="31">
        <v>5</v>
      </c>
      <c r="K9" s="31" t="s">
        <v>18</v>
      </c>
      <c r="L9" s="31" t="s">
        <v>19</v>
      </c>
    </row>
    <row r="10" spans="2:12" x14ac:dyDescent="0.25">
      <c r="B10" s="242" t="s">
        <v>0</v>
      </c>
      <c r="C10" s="221"/>
      <c r="D10" s="221"/>
      <c r="E10" s="221"/>
      <c r="F10" s="243"/>
      <c r="G10" s="107">
        <f>+G11</f>
        <v>481631.66</v>
      </c>
      <c r="H10" s="23"/>
      <c r="I10" s="203">
        <f>+I11</f>
        <v>1089515</v>
      </c>
      <c r="J10" s="203">
        <f>+J11</f>
        <v>579365.06999999995</v>
      </c>
      <c r="K10" s="205">
        <f>+J10/G10</f>
        <v>1.2029214815321734</v>
      </c>
      <c r="L10" s="205">
        <f>+J10/I10</f>
        <v>0.53176419783114504</v>
      </c>
    </row>
    <row r="11" spans="2:12" x14ac:dyDescent="0.25">
      <c r="B11" s="231" t="s">
        <v>50</v>
      </c>
      <c r="C11" s="232"/>
      <c r="D11" s="232"/>
      <c r="E11" s="232"/>
      <c r="F11" s="240"/>
      <c r="G11" s="108">
        <v>481631.66</v>
      </c>
      <c r="H11" s="24"/>
      <c r="I11" s="78">
        <v>1089515</v>
      </c>
      <c r="J11" s="78">
        <v>579365.06999999995</v>
      </c>
      <c r="K11" s="206">
        <f t="shared" ref="K11:K15" si="0">+J11/G11</f>
        <v>1.2029214815321734</v>
      </c>
      <c r="L11" s="206">
        <f t="shared" ref="L11:L15" si="1">+J11/I11</f>
        <v>0.53176419783114504</v>
      </c>
    </row>
    <row r="12" spans="2:12" x14ac:dyDescent="0.25">
      <c r="B12" s="245" t="s">
        <v>55</v>
      </c>
      <c r="C12" s="240"/>
      <c r="D12" s="240"/>
      <c r="E12" s="240"/>
      <c r="F12" s="240"/>
      <c r="G12" s="108"/>
      <c r="H12" s="24"/>
      <c r="I12" s="78"/>
      <c r="J12" s="78"/>
      <c r="K12" s="206"/>
      <c r="L12" s="206"/>
    </row>
    <row r="13" spans="2:12" x14ac:dyDescent="0.25">
      <c r="B13" s="26" t="s">
        <v>1</v>
      </c>
      <c r="C13" s="44"/>
      <c r="D13" s="44"/>
      <c r="E13" s="44"/>
      <c r="F13" s="44"/>
      <c r="G13" s="107">
        <f>+G14+G15</f>
        <v>476404.73</v>
      </c>
      <c r="H13" s="23"/>
      <c r="I13" s="203">
        <f>+I14+I15</f>
        <v>1098515</v>
      </c>
      <c r="J13" s="203">
        <f>+J14+J15</f>
        <v>578525.67000000004</v>
      </c>
      <c r="K13" s="205">
        <f t="shared" si="0"/>
        <v>1.2143575274745908</v>
      </c>
      <c r="L13" s="205">
        <f t="shared" si="1"/>
        <v>0.52664339585713449</v>
      </c>
    </row>
    <row r="14" spans="2:12" x14ac:dyDescent="0.25">
      <c r="B14" s="238" t="s">
        <v>51</v>
      </c>
      <c r="C14" s="232"/>
      <c r="D14" s="232"/>
      <c r="E14" s="232"/>
      <c r="F14" s="232"/>
      <c r="G14" s="108">
        <v>475673.67</v>
      </c>
      <c r="H14" s="24"/>
      <c r="I14" s="78">
        <v>1059280</v>
      </c>
      <c r="J14" s="78">
        <v>572425.39</v>
      </c>
      <c r="K14" s="206">
        <f t="shared" si="0"/>
        <v>1.2033993599015056</v>
      </c>
      <c r="L14" s="206">
        <f t="shared" si="1"/>
        <v>0.54039101087531149</v>
      </c>
    </row>
    <row r="15" spans="2:12" x14ac:dyDescent="0.25">
      <c r="B15" s="239" t="s">
        <v>52</v>
      </c>
      <c r="C15" s="240"/>
      <c r="D15" s="240"/>
      <c r="E15" s="240"/>
      <c r="F15" s="240"/>
      <c r="G15" s="109">
        <v>731.06</v>
      </c>
      <c r="H15" s="21"/>
      <c r="I15" s="204">
        <v>39235</v>
      </c>
      <c r="J15" s="204">
        <v>6100.28</v>
      </c>
      <c r="K15" s="206">
        <f t="shared" si="0"/>
        <v>8.3444313736218643</v>
      </c>
      <c r="L15" s="206">
        <f t="shared" si="1"/>
        <v>0.15548056582133299</v>
      </c>
    </row>
    <row r="16" spans="2:12" x14ac:dyDescent="0.25">
      <c r="B16" s="220" t="s">
        <v>61</v>
      </c>
      <c r="C16" s="221"/>
      <c r="D16" s="221"/>
      <c r="E16" s="221"/>
      <c r="F16" s="221"/>
      <c r="G16" s="217">
        <f t="shared" ref="G16" si="2">+G10-G13</f>
        <v>5226.929999999993</v>
      </c>
      <c r="H16" s="217"/>
      <c r="I16" s="217">
        <f>+I10-I13</f>
        <v>-9000</v>
      </c>
      <c r="J16" s="217">
        <f>+J10-J13</f>
        <v>839.39999999990687</v>
      </c>
      <c r="K16" s="22"/>
      <c r="L16" s="22"/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244" t="s">
        <v>62</v>
      </c>
      <c r="C18" s="244"/>
      <c r="D18" s="244"/>
      <c r="E18" s="244"/>
      <c r="F18" s="244"/>
      <c r="G18" s="18"/>
      <c r="H18" s="18"/>
      <c r="I18" s="19"/>
      <c r="J18" s="19"/>
      <c r="K18" s="19"/>
      <c r="L18" s="19"/>
    </row>
    <row r="19" spans="1:43" ht="25.5" x14ac:dyDescent="0.25">
      <c r="B19" s="226" t="s">
        <v>6</v>
      </c>
      <c r="C19" s="227"/>
      <c r="D19" s="227"/>
      <c r="E19" s="227"/>
      <c r="F19" s="228"/>
      <c r="G19" s="30"/>
      <c r="H19" s="1" t="s">
        <v>201</v>
      </c>
      <c r="I19" s="1" t="s">
        <v>200</v>
      </c>
      <c r="J19" s="30" t="s">
        <v>199</v>
      </c>
      <c r="K19" s="1" t="s">
        <v>16</v>
      </c>
      <c r="L19" s="1" t="s">
        <v>46</v>
      </c>
    </row>
    <row r="20" spans="1:43" s="33" customFormat="1" x14ac:dyDescent="0.25">
      <c r="B20" s="229">
        <v>1</v>
      </c>
      <c r="C20" s="229"/>
      <c r="D20" s="229"/>
      <c r="E20" s="229"/>
      <c r="F20" s="230"/>
      <c r="G20" s="32"/>
      <c r="H20" s="31">
        <v>3</v>
      </c>
      <c r="I20" s="31">
        <v>4</v>
      </c>
      <c r="J20" s="31">
        <v>5</v>
      </c>
      <c r="K20" s="31" t="s">
        <v>18</v>
      </c>
      <c r="L20" s="31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3"/>
      <c r="B21" s="231" t="s">
        <v>53</v>
      </c>
      <c r="C21" s="233"/>
      <c r="D21" s="233"/>
      <c r="E21" s="233"/>
      <c r="F21" s="234"/>
      <c r="G21" s="21"/>
      <c r="H21" s="21"/>
      <c r="I21" s="21"/>
      <c r="J21" s="21"/>
      <c r="K21" s="21"/>
      <c r="L21" s="21"/>
    </row>
    <row r="22" spans="1:43" x14ac:dyDescent="0.25">
      <c r="A22" s="33"/>
      <c r="B22" s="231" t="s">
        <v>54</v>
      </c>
      <c r="C22" s="232"/>
      <c r="D22" s="232"/>
      <c r="E22" s="232"/>
      <c r="F22" s="232"/>
      <c r="G22" s="21"/>
      <c r="H22" s="21"/>
      <c r="I22" s="21"/>
      <c r="J22" s="21"/>
      <c r="K22" s="21"/>
      <c r="L22" s="21"/>
    </row>
    <row r="23" spans="1:43" s="46" customFormat="1" ht="15" customHeight="1" x14ac:dyDescent="0.25">
      <c r="A23" s="33"/>
      <c r="B23" s="223" t="s">
        <v>56</v>
      </c>
      <c r="C23" s="224"/>
      <c r="D23" s="224"/>
      <c r="E23" s="224"/>
      <c r="F23" s="225"/>
      <c r="G23" s="203"/>
      <c r="H23" s="203"/>
      <c r="I23" s="203"/>
      <c r="J23" s="203"/>
      <c r="K23" s="23"/>
      <c r="L23" s="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6" customFormat="1" ht="15" customHeight="1" x14ac:dyDescent="0.25">
      <c r="A24" s="33"/>
      <c r="B24" s="223" t="s">
        <v>63</v>
      </c>
      <c r="C24" s="224"/>
      <c r="D24" s="224"/>
      <c r="E24" s="224"/>
      <c r="F24" s="225"/>
      <c r="G24" s="203">
        <v>12395.24</v>
      </c>
      <c r="H24" s="203"/>
      <c r="I24" s="203">
        <v>9000</v>
      </c>
      <c r="J24" s="203">
        <v>19219.03</v>
      </c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3"/>
      <c r="B25" s="220" t="s">
        <v>64</v>
      </c>
      <c r="C25" s="221"/>
      <c r="D25" s="221"/>
      <c r="E25" s="221"/>
      <c r="F25" s="221"/>
      <c r="G25" s="203">
        <f t="shared" ref="G25:H25" si="3">+G16+G24</f>
        <v>17622.169999999991</v>
      </c>
      <c r="H25" s="203">
        <f t="shared" si="3"/>
        <v>0</v>
      </c>
      <c r="I25" s="203">
        <f>+I16+I24</f>
        <v>0</v>
      </c>
      <c r="J25" s="203">
        <f>+J16+J24</f>
        <v>20058.429999999906</v>
      </c>
      <c r="K25" s="23"/>
      <c r="L25" s="23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235" t="s">
        <v>68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  <row r="28" spans="1:43" ht="15.75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25"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</row>
    <row r="30" spans="1:43" x14ac:dyDescent="0.25">
      <c r="B30" s="42"/>
      <c r="C30" s="42"/>
      <c r="D30" s="42"/>
      <c r="E30" s="42"/>
      <c r="F30" s="42"/>
      <c r="G30" s="52"/>
      <c r="H30" s="42"/>
      <c r="I30" s="42"/>
      <c r="J30" s="42"/>
      <c r="K30" s="42"/>
    </row>
    <row r="31" spans="1:43" ht="15" customHeight="1" x14ac:dyDescent="0.25">
      <c r="B31" s="241" t="s">
        <v>65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43" ht="36.75" customHeight="1" x14ac:dyDescent="0.25"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</row>
    <row r="33" spans="2:12" x14ac:dyDescent="0.25">
      <c r="B33" s="237"/>
      <c r="C33" s="237"/>
      <c r="D33" s="237"/>
      <c r="E33" s="237"/>
      <c r="F33" s="237"/>
      <c r="G33" s="237"/>
      <c r="H33" s="237"/>
      <c r="I33" s="237"/>
      <c r="J33" s="237"/>
      <c r="K33" s="237"/>
    </row>
    <row r="34" spans="2:12" ht="15" customHeight="1" x14ac:dyDescent="0.25">
      <c r="B34" s="219" t="s">
        <v>69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</row>
    <row r="35" spans="2:12" x14ac:dyDescent="0.25"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0"/>
  <sheetViews>
    <sheetView zoomScale="75" zoomScaleNormal="75" workbookViewId="0">
      <selection activeCell="I60" sqref="I60"/>
    </sheetView>
  </sheetViews>
  <sheetFormatPr defaultRowHeight="15" x14ac:dyDescent="0.25"/>
  <cols>
    <col min="1" max="1" width="3.85546875" customWidth="1"/>
    <col min="2" max="2" width="7.42578125" bestFit="1" customWidth="1"/>
    <col min="3" max="3" width="8.42578125" bestFit="1" customWidth="1"/>
    <col min="4" max="4" width="5.42578125" bestFit="1" customWidth="1"/>
    <col min="5" max="5" width="7.5703125" customWidth="1"/>
    <col min="6" max="6" width="50.5703125" customWidth="1"/>
    <col min="7" max="10" width="25.28515625" customWidth="1"/>
    <col min="11" max="12" width="15.7109375" customWidth="1"/>
  </cols>
  <sheetData>
    <row r="1" spans="2:14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2:14" ht="15.75" customHeight="1" x14ac:dyDescent="0.25">
      <c r="B2" s="236" t="s">
        <v>11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2:14" ht="18" x14ac:dyDescent="0.25">
      <c r="B3" s="20"/>
      <c r="C3" s="20"/>
      <c r="D3" s="20"/>
      <c r="E3" s="20"/>
      <c r="F3" s="20"/>
      <c r="G3" s="20"/>
      <c r="H3" s="20"/>
      <c r="I3" s="20"/>
      <c r="J3" s="3"/>
      <c r="K3" s="3"/>
    </row>
    <row r="4" spans="2:14" ht="18" customHeight="1" x14ac:dyDescent="0.25">
      <c r="B4" s="236" t="s">
        <v>70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2:14" ht="18" x14ac:dyDescent="0.25">
      <c r="B5" s="20"/>
      <c r="C5" s="20"/>
      <c r="D5" s="20"/>
      <c r="E5" s="20"/>
      <c r="F5" s="20"/>
      <c r="G5" s="20"/>
      <c r="H5" s="20"/>
      <c r="I5" s="20"/>
      <c r="J5" s="3"/>
      <c r="K5" s="3"/>
    </row>
    <row r="6" spans="2:14" ht="15.75" customHeight="1" x14ac:dyDescent="0.25">
      <c r="B6" s="236" t="s">
        <v>17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2:14" ht="18" x14ac:dyDescent="0.25">
      <c r="B7" s="20"/>
      <c r="C7" s="20"/>
      <c r="D7" s="20"/>
      <c r="E7" s="20"/>
      <c r="F7" s="20"/>
      <c r="G7" s="20"/>
      <c r="H7" s="20"/>
      <c r="I7" s="20"/>
      <c r="J7" s="3"/>
      <c r="K7" s="3"/>
    </row>
    <row r="8" spans="2:14" ht="32.25" customHeight="1" x14ac:dyDescent="0.25">
      <c r="B8" s="249" t="s">
        <v>6</v>
      </c>
      <c r="C8" s="250"/>
      <c r="D8" s="250"/>
      <c r="E8" s="250"/>
      <c r="F8" s="251"/>
      <c r="G8" s="47" t="s">
        <v>60</v>
      </c>
      <c r="H8" s="47" t="s">
        <v>48</v>
      </c>
      <c r="I8" s="47" t="s">
        <v>45</v>
      </c>
      <c r="J8" s="47" t="s">
        <v>199</v>
      </c>
      <c r="K8" s="47" t="s">
        <v>16</v>
      </c>
      <c r="L8" s="47" t="s">
        <v>46</v>
      </c>
    </row>
    <row r="9" spans="2:14" s="33" customFormat="1" ht="11.25" x14ac:dyDescent="0.2">
      <c r="B9" s="246">
        <v>1</v>
      </c>
      <c r="C9" s="247"/>
      <c r="D9" s="247"/>
      <c r="E9" s="247"/>
      <c r="F9" s="248"/>
      <c r="G9" s="48">
        <v>2</v>
      </c>
      <c r="H9" s="48">
        <v>3</v>
      </c>
      <c r="I9" s="48">
        <v>4</v>
      </c>
      <c r="J9" s="48">
        <v>5</v>
      </c>
      <c r="K9" s="48" t="s">
        <v>18</v>
      </c>
      <c r="L9" s="48" t="s">
        <v>19</v>
      </c>
    </row>
    <row r="10" spans="2:14" x14ac:dyDescent="0.25">
      <c r="B10" s="7"/>
      <c r="C10" s="7"/>
      <c r="D10" s="7"/>
      <c r="E10" s="7"/>
      <c r="F10" s="7" t="s">
        <v>71</v>
      </c>
      <c r="G10" s="5"/>
      <c r="H10" s="5"/>
      <c r="I10" s="5"/>
      <c r="J10" s="34"/>
      <c r="K10" s="34"/>
      <c r="L10" s="34"/>
    </row>
    <row r="11" spans="2:14" ht="15.75" customHeight="1" x14ac:dyDescent="0.25">
      <c r="B11" s="54">
        <v>6</v>
      </c>
      <c r="C11" s="54"/>
      <c r="D11" s="54"/>
      <c r="E11" s="54"/>
      <c r="F11" s="54" t="s">
        <v>2</v>
      </c>
      <c r="G11" s="218">
        <f>+G12+G21+G24+G27+G33</f>
        <v>481631.66000000003</v>
      </c>
      <c r="H11" s="56"/>
      <c r="I11" s="55">
        <f>+I12+I21+I24+I27+I33</f>
        <v>1089515</v>
      </c>
      <c r="J11" s="55">
        <f>+J12+J21+J24+J27+J33</f>
        <v>579365.06999999995</v>
      </c>
      <c r="K11" s="209">
        <f>+J11/G11</f>
        <v>1.2029214815321732</v>
      </c>
      <c r="L11" s="209">
        <f>+J11/I11</f>
        <v>0.53176419783114504</v>
      </c>
    </row>
    <row r="12" spans="2:14" s="60" customFormat="1" ht="35.1" customHeight="1" x14ac:dyDescent="0.25">
      <c r="B12" s="7"/>
      <c r="C12" s="7">
        <v>63</v>
      </c>
      <c r="D12" s="7"/>
      <c r="E12" s="7"/>
      <c r="F12" s="57" t="s">
        <v>20</v>
      </c>
      <c r="G12" s="59">
        <f>+G13+G16+G19</f>
        <v>390787.12000000005</v>
      </c>
      <c r="H12" s="58"/>
      <c r="I12" s="59">
        <v>850000</v>
      </c>
      <c r="J12" s="207">
        <f>+J13+J16+J19</f>
        <v>467456.88999999996</v>
      </c>
      <c r="K12" s="209">
        <f t="shared" ref="K12:K36" si="0">+J12/G12</f>
        <v>1.1961931856914831</v>
      </c>
      <c r="L12" s="208">
        <f>+J12/I12</f>
        <v>0.54994928235294116</v>
      </c>
      <c r="N12"/>
    </row>
    <row r="13" spans="2:14" s="65" customFormat="1" ht="30" customHeight="1" x14ac:dyDescent="0.25">
      <c r="B13" s="61"/>
      <c r="C13" s="61"/>
      <c r="D13" s="61">
        <v>632</v>
      </c>
      <c r="E13" s="61"/>
      <c r="F13" s="62" t="s">
        <v>72</v>
      </c>
      <c r="G13" s="64">
        <f>+G14+G15</f>
        <v>4173.5</v>
      </c>
      <c r="H13" s="63"/>
      <c r="I13" s="64"/>
      <c r="J13" s="180">
        <f>+J14</f>
        <v>122.11</v>
      </c>
      <c r="K13" s="209">
        <f t="shared" si="0"/>
        <v>2.9258416197436205E-2</v>
      </c>
      <c r="L13" s="208"/>
      <c r="N13"/>
    </row>
    <row r="14" spans="2:14" x14ac:dyDescent="0.25">
      <c r="B14" s="8"/>
      <c r="C14" s="8"/>
      <c r="D14" s="8"/>
      <c r="E14" s="66" t="s">
        <v>73</v>
      </c>
      <c r="F14" s="67" t="s">
        <v>74</v>
      </c>
      <c r="G14" s="68">
        <v>4173.5</v>
      </c>
      <c r="H14" s="5"/>
      <c r="I14" s="68"/>
      <c r="J14" s="110">
        <v>122.11</v>
      </c>
      <c r="K14" s="209">
        <f t="shared" si="0"/>
        <v>2.9258416197436205E-2</v>
      </c>
      <c r="L14" s="208"/>
    </row>
    <row r="15" spans="2:14" x14ac:dyDescent="0.25">
      <c r="B15" s="8"/>
      <c r="C15" s="8"/>
      <c r="D15" s="8"/>
      <c r="E15" s="66" t="s">
        <v>75</v>
      </c>
      <c r="F15" s="67" t="s">
        <v>76</v>
      </c>
      <c r="G15" s="68"/>
      <c r="H15" s="5"/>
      <c r="I15" s="68"/>
      <c r="J15" s="110">
        <v>0</v>
      </c>
      <c r="K15" s="209"/>
      <c r="L15" s="208"/>
    </row>
    <row r="16" spans="2:14" s="65" customFormat="1" ht="30" customHeight="1" x14ac:dyDescent="0.25">
      <c r="B16" s="61"/>
      <c r="C16" s="61"/>
      <c r="D16" s="61">
        <v>636</v>
      </c>
      <c r="E16" s="61"/>
      <c r="F16" s="62" t="s">
        <v>77</v>
      </c>
      <c r="G16" s="64">
        <f>+G17+G18</f>
        <v>366458.61000000004</v>
      </c>
      <c r="H16" s="63"/>
      <c r="I16" s="64"/>
      <c r="J16" s="180">
        <f>+J17+J18</f>
        <v>448465.6</v>
      </c>
      <c r="K16" s="209">
        <f t="shared" si="0"/>
        <v>1.223782407513907</v>
      </c>
      <c r="L16" s="208"/>
      <c r="N16"/>
    </row>
    <row r="17" spans="2:14" ht="25.5" x14ac:dyDescent="0.25">
      <c r="B17" s="8"/>
      <c r="C17" s="8"/>
      <c r="D17" s="8"/>
      <c r="E17" s="66" t="s">
        <v>78</v>
      </c>
      <c r="F17" s="67" t="s">
        <v>79</v>
      </c>
      <c r="G17" s="68">
        <v>365880.4</v>
      </c>
      <c r="H17" s="5"/>
      <c r="I17" s="68"/>
      <c r="J17" s="110">
        <v>447958.38</v>
      </c>
      <c r="K17" s="209">
        <f t="shared" si="0"/>
        <v>1.224330081633233</v>
      </c>
      <c r="L17" s="208"/>
    </row>
    <row r="18" spans="2:14" ht="26.25" customHeight="1" x14ac:dyDescent="0.25">
      <c r="B18" s="8"/>
      <c r="C18" s="8"/>
      <c r="D18" s="8"/>
      <c r="E18" s="66" t="s">
        <v>80</v>
      </c>
      <c r="F18" s="67" t="s">
        <v>81</v>
      </c>
      <c r="G18" s="68">
        <v>578.21</v>
      </c>
      <c r="H18" s="5"/>
      <c r="I18" s="68"/>
      <c r="J18" s="110">
        <v>507.22</v>
      </c>
      <c r="K18" s="209">
        <f t="shared" si="0"/>
        <v>0.87722453779768594</v>
      </c>
      <c r="L18" s="208"/>
    </row>
    <row r="19" spans="2:14" s="60" customFormat="1" ht="30" customHeight="1" x14ac:dyDescent="0.25">
      <c r="B19" s="29"/>
      <c r="C19" s="29"/>
      <c r="D19" s="29">
        <v>638</v>
      </c>
      <c r="E19" s="69"/>
      <c r="F19" s="62" t="s">
        <v>82</v>
      </c>
      <c r="G19" s="59">
        <f>+G20</f>
        <v>20155.009999999998</v>
      </c>
      <c r="H19" s="58"/>
      <c r="I19" s="59"/>
      <c r="J19" s="207">
        <f>+J20</f>
        <v>18869.18</v>
      </c>
      <c r="K19" s="209">
        <f t="shared" si="0"/>
        <v>0.93620295896653005</v>
      </c>
      <c r="L19" s="208"/>
      <c r="N19"/>
    </row>
    <row r="20" spans="2:14" x14ac:dyDescent="0.25">
      <c r="B20" s="8"/>
      <c r="C20" s="8"/>
      <c r="D20" s="8"/>
      <c r="E20" s="66" t="s">
        <v>83</v>
      </c>
      <c r="F20" s="67" t="s">
        <v>82</v>
      </c>
      <c r="G20" s="68">
        <v>20155.009999999998</v>
      </c>
      <c r="H20" s="5"/>
      <c r="I20" s="68"/>
      <c r="J20" s="110">
        <v>18869.18</v>
      </c>
      <c r="K20" s="209">
        <f t="shared" si="0"/>
        <v>0.93620295896653005</v>
      </c>
      <c r="L20" s="208"/>
    </row>
    <row r="21" spans="2:14" s="60" customFormat="1" ht="35.1" customHeight="1" x14ac:dyDescent="0.25">
      <c r="B21" s="29"/>
      <c r="C21" s="29">
        <v>64</v>
      </c>
      <c r="D21" s="29"/>
      <c r="E21" s="69"/>
      <c r="F21" s="62" t="s">
        <v>84</v>
      </c>
      <c r="G21" s="59">
        <f>+G22</f>
        <v>18.190000000000001</v>
      </c>
      <c r="H21" s="58"/>
      <c r="I21" s="59">
        <v>50</v>
      </c>
      <c r="J21" s="207">
        <f>+J22</f>
        <v>23.72</v>
      </c>
      <c r="K21" s="209">
        <f t="shared" si="0"/>
        <v>1.3040131940626716</v>
      </c>
      <c r="L21" s="208">
        <f t="shared" ref="L21:L33" si="1">+J21/I21</f>
        <v>0.47439999999999999</v>
      </c>
      <c r="N21"/>
    </row>
    <row r="22" spans="2:14" s="65" customFormat="1" ht="30" customHeight="1" x14ac:dyDescent="0.25">
      <c r="B22" s="61"/>
      <c r="C22" s="61"/>
      <c r="D22" s="61">
        <v>641</v>
      </c>
      <c r="E22" s="70"/>
      <c r="F22" s="71" t="s">
        <v>85</v>
      </c>
      <c r="G22" s="64">
        <f>+G23</f>
        <v>18.190000000000001</v>
      </c>
      <c r="H22" s="63"/>
      <c r="I22" s="64"/>
      <c r="J22" s="180">
        <f>+J23</f>
        <v>23.72</v>
      </c>
      <c r="K22" s="209">
        <f t="shared" si="0"/>
        <v>1.3040131940626716</v>
      </c>
      <c r="L22" s="208"/>
      <c r="N22"/>
    </row>
    <row r="23" spans="2:14" x14ac:dyDescent="0.25">
      <c r="B23" s="8"/>
      <c r="C23" s="8"/>
      <c r="D23" s="8"/>
      <c r="E23" s="72">
        <v>6413</v>
      </c>
      <c r="F23" s="67" t="s">
        <v>86</v>
      </c>
      <c r="G23" s="68">
        <v>18.190000000000001</v>
      </c>
      <c r="H23" s="5"/>
      <c r="I23" s="68"/>
      <c r="J23" s="110">
        <v>23.72</v>
      </c>
      <c r="K23" s="209">
        <f t="shared" si="0"/>
        <v>1.3040131940626716</v>
      </c>
      <c r="L23" s="208"/>
    </row>
    <row r="24" spans="2:14" s="60" customFormat="1" ht="35.1" customHeight="1" x14ac:dyDescent="0.25">
      <c r="B24" s="29"/>
      <c r="C24" s="29">
        <v>65</v>
      </c>
      <c r="D24" s="29"/>
      <c r="E24" s="73"/>
      <c r="F24" s="71" t="s">
        <v>87</v>
      </c>
      <c r="G24" s="59">
        <f>+G25</f>
        <v>21659.88</v>
      </c>
      <c r="H24" s="58"/>
      <c r="I24" s="59">
        <v>41950</v>
      </c>
      <c r="J24" s="207">
        <f>+J25</f>
        <v>21332.27</v>
      </c>
      <c r="K24" s="209">
        <f t="shared" si="0"/>
        <v>0.98487480078375311</v>
      </c>
      <c r="L24" s="208">
        <f t="shared" si="1"/>
        <v>0.50851656734207396</v>
      </c>
      <c r="N24"/>
    </row>
    <row r="25" spans="2:14" s="65" customFormat="1" ht="30" customHeight="1" x14ac:dyDescent="0.25">
      <c r="B25" s="61"/>
      <c r="C25" s="61"/>
      <c r="D25" s="61">
        <v>652</v>
      </c>
      <c r="E25" s="74"/>
      <c r="F25" s="62" t="s">
        <v>88</v>
      </c>
      <c r="G25" s="64">
        <f>+G26</f>
        <v>21659.88</v>
      </c>
      <c r="H25" s="63"/>
      <c r="I25" s="64"/>
      <c r="J25" s="180">
        <f>+J26</f>
        <v>21332.27</v>
      </c>
      <c r="K25" s="209">
        <f t="shared" si="0"/>
        <v>0.98487480078375311</v>
      </c>
      <c r="L25" s="208"/>
      <c r="N25"/>
    </row>
    <row r="26" spans="2:14" x14ac:dyDescent="0.25">
      <c r="B26" s="8"/>
      <c r="C26" s="8"/>
      <c r="D26" s="8"/>
      <c r="E26" s="72">
        <v>6526</v>
      </c>
      <c r="F26" s="67" t="s">
        <v>89</v>
      </c>
      <c r="G26" s="68">
        <v>21659.88</v>
      </c>
      <c r="H26" s="5"/>
      <c r="I26" s="68"/>
      <c r="J26" s="110">
        <v>21332.27</v>
      </c>
      <c r="K26" s="209">
        <f t="shared" si="0"/>
        <v>0.98487480078375311</v>
      </c>
      <c r="L26" s="208"/>
    </row>
    <row r="27" spans="2:14" s="60" customFormat="1" ht="35.1" customHeight="1" x14ac:dyDescent="0.25">
      <c r="B27" s="29"/>
      <c r="C27" s="29">
        <v>66</v>
      </c>
      <c r="D27" s="29"/>
      <c r="E27" s="29"/>
      <c r="F27" s="7" t="s">
        <v>90</v>
      </c>
      <c r="G27" s="59">
        <f>+G28+G30</f>
        <v>3709.55</v>
      </c>
      <c r="H27" s="58"/>
      <c r="I27" s="59">
        <v>7300</v>
      </c>
      <c r="J27" s="207">
        <f>+J28+J30</f>
        <v>5200.49</v>
      </c>
      <c r="K27" s="209">
        <f t="shared" si="0"/>
        <v>1.4019193702740222</v>
      </c>
      <c r="L27" s="208">
        <f t="shared" si="1"/>
        <v>0.71239589041095885</v>
      </c>
      <c r="N27"/>
    </row>
    <row r="28" spans="2:14" s="65" customFormat="1" ht="30" customHeight="1" x14ac:dyDescent="0.25">
      <c r="B28" s="61"/>
      <c r="C28" s="61"/>
      <c r="D28" s="61">
        <v>661</v>
      </c>
      <c r="E28" s="61"/>
      <c r="F28" s="57" t="s">
        <v>21</v>
      </c>
      <c r="G28" s="64">
        <f>+G29</f>
        <v>2932.19</v>
      </c>
      <c r="H28" s="63"/>
      <c r="I28" s="64"/>
      <c r="J28" s="180">
        <f>+J29</f>
        <v>2711.05</v>
      </c>
      <c r="K28" s="209">
        <f t="shared" si="0"/>
        <v>0.92458196774424584</v>
      </c>
      <c r="L28" s="208"/>
      <c r="N28"/>
    </row>
    <row r="29" spans="2:14" x14ac:dyDescent="0.25">
      <c r="B29" s="8"/>
      <c r="C29" s="8"/>
      <c r="D29" s="8"/>
      <c r="E29" s="8">
        <v>6615</v>
      </c>
      <c r="F29" s="12" t="s">
        <v>91</v>
      </c>
      <c r="G29" s="68">
        <v>2932.19</v>
      </c>
      <c r="H29" s="5"/>
      <c r="I29" s="68"/>
      <c r="J29" s="110">
        <v>2711.05</v>
      </c>
      <c r="K29" s="209">
        <f t="shared" si="0"/>
        <v>0.92458196774424584</v>
      </c>
      <c r="L29" s="208"/>
    </row>
    <row r="30" spans="2:14" s="65" customFormat="1" ht="30" customHeight="1" x14ac:dyDescent="0.25">
      <c r="B30" s="61"/>
      <c r="C30" s="61"/>
      <c r="D30" s="61">
        <v>663</v>
      </c>
      <c r="E30" s="61"/>
      <c r="F30" s="62" t="s">
        <v>92</v>
      </c>
      <c r="G30" s="64">
        <f>+G31+G32</f>
        <v>777.36</v>
      </c>
      <c r="H30" s="63"/>
      <c r="I30" s="64"/>
      <c r="J30" s="180">
        <f>+J31</f>
        <v>2489.44</v>
      </c>
      <c r="K30" s="209">
        <f t="shared" si="0"/>
        <v>3.202428733148091</v>
      </c>
      <c r="L30" s="208"/>
      <c r="N30"/>
    </row>
    <row r="31" spans="2:14" x14ac:dyDescent="0.25">
      <c r="B31" s="29"/>
      <c r="C31" s="8"/>
      <c r="D31" s="8"/>
      <c r="E31" s="8">
        <v>6631</v>
      </c>
      <c r="F31" s="67" t="s">
        <v>93</v>
      </c>
      <c r="G31" s="68">
        <v>777.36</v>
      </c>
      <c r="H31" s="5"/>
      <c r="I31" s="68"/>
      <c r="J31" s="110">
        <v>2489.44</v>
      </c>
      <c r="K31" s="209">
        <f t="shared" si="0"/>
        <v>3.202428733148091</v>
      </c>
      <c r="L31" s="208"/>
    </row>
    <row r="32" spans="2:14" x14ac:dyDescent="0.25">
      <c r="B32" s="8"/>
      <c r="C32" s="8"/>
      <c r="D32" s="8"/>
      <c r="E32" s="8">
        <v>6632</v>
      </c>
      <c r="F32" s="35" t="s">
        <v>94</v>
      </c>
      <c r="G32" s="68">
        <v>0</v>
      </c>
      <c r="H32" s="5"/>
      <c r="I32" s="68"/>
      <c r="J32" s="110">
        <v>0</v>
      </c>
      <c r="K32" s="209"/>
      <c r="L32" s="208"/>
    </row>
    <row r="33" spans="2:14" s="60" customFormat="1" ht="35.1" customHeight="1" x14ac:dyDescent="0.25">
      <c r="B33" s="29"/>
      <c r="C33" s="29">
        <v>67</v>
      </c>
      <c r="D33" s="29"/>
      <c r="E33" s="29"/>
      <c r="F33" s="62" t="s">
        <v>95</v>
      </c>
      <c r="G33" s="59">
        <f>+G34</f>
        <v>65456.92</v>
      </c>
      <c r="H33" s="58"/>
      <c r="I33" s="59">
        <v>190215</v>
      </c>
      <c r="J33" s="207">
        <f>+J34</f>
        <v>85351.7</v>
      </c>
      <c r="K33" s="209">
        <f t="shared" si="0"/>
        <v>1.3039370016187746</v>
      </c>
      <c r="L33" s="208">
        <f t="shared" si="1"/>
        <v>0.44871172094734901</v>
      </c>
      <c r="N33"/>
    </row>
    <row r="34" spans="2:14" s="65" customFormat="1" ht="30" customHeight="1" x14ac:dyDescent="0.25">
      <c r="B34" s="61"/>
      <c r="C34" s="61"/>
      <c r="D34" s="61">
        <v>671</v>
      </c>
      <c r="E34" s="61"/>
      <c r="F34" s="62" t="s">
        <v>96</v>
      </c>
      <c r="G34" s="64">
        <f>+G35+G36</f>
        <v>65456.92</v>
      </c>
      <c r="H34" s="63"/>
      <c r="I34" s="63"/>
      <c r="J34" s="180">
        <f>+J35+J36</f>
        <v>85351.7</v>
      </c>
      <c r="K34" s="209">
        <f t="shared" si="0"/>
        <v>1.3039370016187746</v>
      </c>
      <c r="L34" s="208"/>
      <c r="N34"/>
    </row>
    <row r="35" spans="2:14" ht="25.5" x14ac:dyDescent="0.25">
      <c r="B35" s="8"/>
      <c r="C35" s="8"/>
      <c r="D35" s="8"/>
      <c r="E35" s="8">
        <v>6711</v>
      </c>
      <c r="F35" s="67" t="s">
        <v>97</v>
      </c>
      <c r="G35" s="68">
        <v>65193.65</v>
      </c>
      <c r="H35" s="5"/>
      <c r="I35" s="5"/>
      <c r="J35" s="110">
        <v>83806.7</v>
      </c>
      <c r="K35" s="209">
        <f t="shared" si="0"/>
        <v>1.2855040329848075</v>
      </c>
      <c r="L35" s="208"/>
    </row>
    <row r="36" spans="2:14" ht="25.5" x14ac:dyDescent="0.25">
      <c r="B36" s="8"/>
      <c r="C36" s="8"/>
      <c r="D36" s="8"/>
      <c r="E36" s="8">
        <v>6712</v>
      </c>
      <c r="F36" s="67" t="s">
        <v>98</v>
      </c>
      <c r="G36" s="68">
        <v>263.27</v>
      </c>
      <c r="H36" s="5"/>
      <c r="I36" s="5"/>
      <c r="J36" s="110">
        <v>1545</v>
      </c>
      <c r="K36" s="209">
        <f t="shared" si="0"/>
        <v>5.8685000189919094</v>
      </c>
      <c r="L36" s="208"/>
    </row>
    <row r="37" spans="2:14" ht="15.75" customHeight="1" x14ac:dyDescent="0.25"/>
    <row r="38" spans="2:14" ht="15.75" customHeight="1" x14ac:dyDescent="0.25">
      <c r="B38" s="20"/>
      <c r="C38" s="20"/>
      <c r="D38" s="20"/>
      <c r="E38" s="20"/>
      <c r="F38" s="20"/>
      <c r="G38" s="20"/>
      <c r="H38" s="20"/>
      <c r="I38" s="20"/>
      <c r="J38" s="3"/>
      <c r="K38" s="3"/>
      <c r="L38" s="3"/>
    </row>
    <row r="39" spans="2:14" ht="33" customHeight="1" x14ac:dyDescent="0.25">
      <c r="B39" s="249" t="s">
        <v>6</v>
      </c>
      <c r="C39" s="250"/>
      <c r="D39" s="250"/>
      <c r="E39" s="250"/>
      <c r="F39" s="251"/>
      <c r="G39" s="47" t="s">
        <v>60</v>
      </c>
      <c r="H39" s="47" t="s">
        <v>201</v>
      </c>
      <c r="I39" s="47" t="s">
        <v>200</v>
      </c>
      <c r="J39" s="47" t="s">
        <v>199</v>
      </c>
      <c r="K39" s="47" t="s">
        <v>16</v>
      </c>
      <c r="L39" s="47" t="s">
        <v>46</v>
      </c>
    </row>
    <row r="40" spans="2:14" s="33" customFormat="1" x14ac:dyDescent="0.25">
      <c r="B40" s="246">
        <v>1</v>
      </c>
      <c r="C40" s="247"/>
      <c r="D40" s="247"/>
      <c r="E40" s="247"/>
      <c r="F40" s="248"/>
      <c r="G40" s="48">
        <v>2</v>
      </c>
      <c r="H40" s="48">
        <v>3</v>
      </c>
      <c r="I40" s="48">
        <v>4</v>
      </c>
      <c r="J40" s="48">
        <v>5</v>
      </c>
      <c r="K40" s="48" t="s">
        <v>18</v>
      </c>
      <c r="L40" s="48" t="s">
        <v>19</v>
      </c>
      <c r="N40"/>
    </row>
    <row r="41" spans="2:14" x14ac:dyDescent="0.25">
      <c r="B41" s="7"/>
      <c r="C41" s="7"/>
      <c r="D41" s="7"/>
      <c r="E41" s="7"/>
      <c r="F41" s="7" t="s">
        <v>32</v>
      </c>
      <c r="G41" s="75">
        <f>+G42+G82</f>
        <v>476404.73000000004</v>
      </c>
      <c r="H41" s="5"/>
      <c r="I41" s="76">
        <f>+I42+I82</f>
        <v>1098515</v>
      </c>
      <c r="J41" s="76">
        <f>+J42+J82</f>
        <v>578525.67000000004</v>
      </c>
      <c r="K41" s="214">
        <f>+J41/G41</f>
        <v>1.2143575274745908</v>
      </c>
      <c r="L41" s="214">
        <f t="shared" ref="L41:L42" si="2">+J41/I41</f>
        <v>0.52664339585713449</v>
      </c>
    </row>
    <row r="42" spans="2:14" x14ac:dyDescent="0.25">
      <c r="B42" s="54">
        <v>3</v>
      </c>
      <c r="C42" s="54"/>
      <c r="D42" s="54"/>
      <c r="E42" s="54"/>
      <c r="F42" s="54" t="s">
        <v>3</v>
      </c>
      <c r="G42" s="75">
        <f>+G43+G50+G76</f>
        <v>475673.67000000004</v>
      </c>
      <c r="H42" s="56"/>
      <c r="I42" s="75">
        <f>+I43+I50+I76+I79</f>
        <v>1059280</v>
      </c>
      <c r="J42" s="75">
        <f>+J43+J50+J76+J79</f>
        <v>572425.39</v>
      </c>
      <c r="K42" s="214">
        <f t="shared" ref="K42:K90" si="3">+J42/G42</f>
        <v>1.2033993599015056</v>
      </c>
      <c r="L42" s="214">
        <f t="shared" si="2"/>
        <v>0.54039101087531149</v>
      </c>
    </row>
    <row r="43" spans="2:14" s="77" customFormat="1" ht="30" customHeight="1" x14ac:dyDescent="0.25">
      <c r="B43" s="7"/>
      <c r="C43" s="7">
        <v>31</v>
      </c>
      <c r="D43" s="7"/>
      <c r="E43" s="7"/>
      <c r="F43" s="7" t="s">
        <v>4</v>
      </c>
      <c r="G43" s="64">
        <f>+G44+G46+G48</f>
        <v>381544.88</v>
      </c>
      <c r="H43" s="40"/>
      <c r="I43" s="64">
        <v>854845</v>
      </c>
      <c r="J43" s="212">
        <f>+J44+J46+J48</f>
        <v>470361.98</v>
      </c>
      <c r="K43" s="214">
        <f t="shared" si="3"/>
        <v>1.2327828380241925</v>
      </c>
      <c r="L43" s="214">
        <f>+J43/I43</f>
        <v>0.55023072018904007</v>
      </c>
      <c r="N43"/>
    </row>
    <row r="44" spans="2:14" x14ac:dyDescent="0.25">
      <c r="B44" s="8"/>
      <c r="C44" s="8"/>
      <c r="D44" s="29">
        <v>311</v>
      </c>
      <c r="E44" s="8"/>
      <c r="F44" s="8"/>
      <c r="G44" s="76">
        <f>+G45</f>
        <v>316871.81</v>
      </c>
      <c r="H44" s="5"/>
      <c r="I44" s="68"/>
      <c r="J44" s="182">
        <f>+J45</f>
        <v>387710.21</v>
      </c>
      <c r="K44" s="214">
        <f t="shared" si="3"/>
        <v>1.223555386640421</v>
      </c>
      <c r="L44" s="214"/>
    </row>
    <row r="45" spans="2:14" s="81" customFormat="1" x14ac:dyDescent="0.25">
      <c r="B45" s="8"/>
      <c r="C45" s="8"/>
      <c r="D45" s="29"/>
      <c r="E45" s="8">
        <v>3111</v>
      </c>
      <c r="F45" s="8" t="s">
        <v>23</v>
      </c>
      <c r="G45" s="80">
        <v>316871.81</v>
      </c>
      <c r="H45" s="79"/>
      <c r="I45" s="80"/>
      <c r="J45" s="210">
        <v>387710.21</v>
      </c>
      <c r="K45" s="214">
        <f t="shared" si="3"/>
        <v>1.223555386640421</v>
      </c>
      <c r="L45" s="214"/>
      <c r="N45"/>
    </row>
    <row r="46" spans="2:14" x14ac:dyDescent="0.25">
      <c r="B46" s="8"/>
      <c r="C46" s="8"/>
      <c r="D46" s="29">
        <v>312</v>
      </c>
      <c r="E46" s="8"/>
      <c r="F46" s="8"/>
      <c r="G46" s="76">
        <f>+G47</f>
        <v>12389.23</v>
      </c>
      <c r="H46" s="5"/>
      <c r="I46" s="68"/>
      <c r="J46" s="182">
        <f>+J47</f>
        <v>18679.53</v>
      </c>
      <c r="K46" s="214">
        <f t="shared" si="3"/>
        <v>1.5077232402659406</v>
      </c>
      <c r="L46" s="214"/>
    </row>
    <row r="47" spans="2:14" s="81" customFormat="1" x14ac:dyDescent="0.25">
      <c r="B47" s="8"/>
      <c r="C47" s="8"/>
      <c r="D47" s="29"/>
      <c r="E47" s="8">
        <v>3121</v>
      </c>
      <c r="F47" s="82" t="s">
        <v>99</v>
      </c>
      <c r="G47" s="80">
        <v>12389.23</v>
      </c>
      <c r="H47" s="79"/>
      <c r="I47" s="80"/>
      <c r="J47" s="210">
        <v>18679.53</v>
      </c>
      <c r="K47" s="214">
        <f t="shared" si="3"/>
        <v>1.5077232402659406</v>
      </c>
      <c r="L47" s="214"/>
      <c r="N47"/>
    </row>
    <row r="48" spans="2:14" x14ac:dyDescent="0.25">
      <c r="B48" s="8"/>
      <c r="C48" s="8"/>
      <c r="D48" s="29">
        <v>313</v>
      </c>
      <c r="E48" s="8"/>
      <c r="F48" s="8"/>
      <c r="G48" s="76">
        <f>+G49</f>
        <v>52283.839999999997</v>
      </c>
      <c r="H48" s="5"/>
      <c r="I48" s="68"/>
      <c r="J48" s="182">
        <f>+J49</f>
        <v>63972.24</v>
      </c>
      <c r="K48" s="214">
        <f t="shared" si="3"/>
        <v>1.2235566477137105</v>
      </c>
      <c r="L48" s="214"/>
    </row>
    <row r="49" spans="2:14" s="81" customFormat="1" x14ac:dyDescent="0.25">
      <c r="B49" s="8"/>
      <c r="C49" s="8"/>
      <c r="D49" s="29"/>
      <c r="E49" s="8">
        <v>3132</v>
      </c>
      <c r="F49" s="82" t="s">
        <v>100</v>
      </c>
      <c r="G49" s="80">
        <v>52283.839999999997</v>
      </c>
      <c r="H49" s="79"/>
      <c r="I49" s="80"/>
      <c r="J49" s="210">
        <v>63972.24</v>
      </c>
      <c r="K49" s="214">
        <f t="shared" si="3"/>
        <v>1.2235566477137105</v>
      </c>
      <c r="L49" s="214"/>
      <c r="N49"/>
    </row>
    <row r="50" spans="2:14" s="77" customFormat="1" ht="30" customHeight="1" x14ac:dyDescent="0.25">
      <c r="B50" s="29"/>
      <c r="C50" s="29">
        <v>32</v>
      </c>
      <c r="D50" s="39"/>
      <c r="E50" s="29"/>
      <c r="F50" s="29" t="s">
        <v>12</v>
      </c>
      <c r="G50" s="64">
        <f>+G51+G54+G61+G70</f>
        <v>93889.52</v>
      </c>
      <c r="H50" s="40"/>
      <c r="I50" s="64">
        <v>197425</v>
      </c>
      <c r="J50" s="213">
        <f>+J51+J54+J61+J70</f>
        <v>101814.16</v>
      </c>
      <c r="K50" s="214">
        <f t="shared" si="3"/>
        <v>1.0844038823502347</v>
      </c>
      <c r="L50" s="214">
        <f t="shared" ref="L50:L83" si="4">+J50/I50</f>
        <v>0.51571057363555783</v>
      </c>
      <c r="N50"/>
    </row>
    <row r="51" spans="2:14" x14ac:dyDescent="0.25">
      <c r="B51" s="8"/>
      <c r="C51" s="8"/>
      <c r="D51" s="29">
        <v>321</v>
      </c>
      <c r="E51" s="8"/>
      <c r="F51" s="8"/>
      <c r="G51" s="76">
        <f>+G52+G53</f>
        <v>16912.580000000002</v>
      </c>
      <c r="H51" s="5"/>
      <c r="I51" s="68"/>
      <c r="J51" s="182">
        <f>+J52+J53</f>
        <v>17203.440000000002</v>
      </c>
      <c r="K51" s="214">
        <f t="shared" si="3"/>
        <v>1.0171978491749929</v>
      </c>
      <c r="L51" s="214"/>
    </row>
    <row r="52" spans="2:14" s="81" customFormat="1" x14ac:dyDescent="0.25">
      <c r="B52" s="8"/>
      <c r="C52" s="29"/>
      <c r="D52" s="29"/>
      <c r="E52" s="8">
        <v>3211</v>
      </c>
      <c r="F52" s="35" t="s">
        <v>24</v>
      </c>
      <c r="G52" s="80">
        <v>1736.41</v>
      </c>
      <c r="H52" s="79"/>
      <c r="I52" s="80"/>
      <c r="J52" s="210">
        <v>1646</v>
      </c>
      <c r="K52" s="214">
        <f t="shared" si="3"/>
        <v>0.94793280388848256</v>
      </c>
      <c r="L52" s="214"/>
      <c r="N52"/>
    </row>
    <row r="53" spans="2:14" s="81" customFormat="1" x14ac:dyDescent="0.25">
      <c r="B53" s="8"/>
      <c r="C53" s="29"/>
      <c r="D53" s="39"/>
      <c r="E53" s="8">
        <v>3212</v>
      </c>
      <c r="F53" s="82" t="s">
        <v>101</v>
      </c>
      <c r="G53" s="80">
        <v>15176.17</v>
      </c>
      <c r="H53" s="79"/>
      <c r="I53" s="80"/>
      <c r="J53" s="210">
        <v>15557.44</v>
      </c>
      <c r="K53" s="214">
        <f t="shared" si="3"/>
        <v>1.0251229394504675</v>
      </c>
      <c r="L53" s="214"/>
      <c r="N53"/>
    </row>
    <row r="54" spans="2:14" x14ac:dyDescent="0.25">
      <c r="B54" s="8"/>
      <c r="C54" s="29"/>
      <c r="D54" s="39">
        <v>322</v>
      </c>
      <c r="E54" s="8"/>
      <c r="F54" s="9"/>
      <c r="G54" s="76">
        <f>+G55+G56+G57+G58+G59+G60</f>
        <v>47853.040000000008</v>
      </c>
      <c r="H54" s="5"/>
      <c r="I54" s="68"/>
      <c r="J54" s="182">
        <f>+J55+J56+J57+J58+J59+J60</f>
        <v>57578.32</v>
      </c>
      <c r="K54" s="214">
        <f t="shared" si="3"/>
        <v>1.2032322293421691</v>
      </c>
      <c r="L54" s="214"/>
    </row>
    <row r="55" spans="2:14" s="81" customFormat="1" x14ac:dyDescent="0.25">
      <c r="B55" s="8"/>
      <c r="C55" s="29"/>
      <c r="D55" s="39"/>
      <c r="E55" s="8">
        <v>3221</v>
      </c>
      <c r="F55" s="82" t="s">
        <v>102</v>
      </c>
      <c r="G55" s="80">
        <v>6227.8</v>
      </c>
      <c r="H55" s="79"/>
      <c r="I55" s="80"/>
      <c r="J55" s="210">
        <v>6975.03</v>
      </c>
      <c r="K55" s="214">
        <f t="shared" si="3"/>
        <v>1.1199829795433378</v>
      </c>
      <c r="L55" s="214"/>
      <c r="N55"/>
    </row>
    <row r="56" spans="2:14" s="81" customFormat="1" x14ac:dyDescent="0.25">
      <c r="B56" s="8"/>
      <c r="C56" s="29"/>
      <c r="D56" s="39"/>
      <c r="E56" s="8">
        <v>3222</v>
      </c>
      <c r="F56" s="9" t="s">
        <v>103</v>
      </c>
      <c r="G56" s="80">
        <v>36665.47</v>
      </c>
      <c r="H56" s="79"/>
      <c r="I56" s="80"/>
      <c r="J56" s="210">
        <v>38587.79</v>
      </c>
      <c r="K56" s="214">
        <f t="shared" si="3"/>
        <v>1.0524286201704218</v>
      </c>
      <c r="L56" s="214"/>
      <c r="N56"/>
    </row>
    <row r="57" spans="2:14" s="81" customFormat="1" x14ac:dyDescent="0.25">
      <c r="B57" s="8"/>
      <c r="C57" s="29"/>
      <c r="D57" s="39"/>
      <c r="E57" s="8">
        <v>3223</v>
      </c>
      <c r="F57" s="82" t="s">
        <v>104</v>
      </c>
      <c r="G57" s="80">
        <v>4065.26</v>
      </c>
      <c r="H57" s="79"/>
      <c r="I57" s="80"/>
      <c r="J57" s="210">
        <v>10680.94</v>
      </c>
      <c r="K57" s="214">
        <f t="shared" si="3"/>
        <v>2.627369467143553</v>
      </c>
      <c r="L57" s="214"/>
      <c r="N57"/>
    </row>
    <row r="58" spans="2:14" s="81" customFormat="1" x14ac:dyDescent="0.25">
      <c r="B58" s="8"/>
      <c r="C58" s="29"/>
      <c r="D58" s="39"/>
      <c r="E58" s="8">
        <v>3224</v>
      </c>
      <c r="F58" s="82" t="s">
        <v>105</v>
      </c>
      <c r="G58" s="80">
        <v>765.75</v>
      </c>
      <c r="H58" s="79"/>
      <c r="I58" s="80"/>
      <c r="J58" s="210">
        <v>65.31</v>
      </c>
      <c r="K58" s="214">
        <f t="shared" si="3"/>
        <v>8.528893241919687E-2</v>
      </c>
      <c r="L58" s="214"/>
      <c r="N58"/>
    </row>
    <row r="59" spans="2:14" s="81" customFormat="1" x14ac:dyDescent="0.25">
      <c r="B59" s="8"/>
      <c r="C59" s="29"/>
      <c r="D59" s="39"/>
      <c r="E59" s="8">
        <v>3225</v>
      </c>
      <c r="F59" s="82" t="s">
        <v>106</v>
      </c>
      <c r="G59" s="80">
        <v>83.33</v>
      </c>
      <c r="H59" s="79"/>
      <c r="I59" s="80"/>
      <c r="J59" s="210">
        <v>1080.3800000000001</v>
      </c>
      <c r="K59" s="214">
        <f t="shared" si="3"/>
        <v>12.965078603144127</v>
      </c>
      <c r="L59" s="214"/>
      <c r="N59"/>
    </row>
    <row r="60" spans="2:14" s="81" customFormat="1" x14ac:dyDescent="0.25">
      <c r="B60" s="8"/>
      <c r="C60" s="29"/>
      <c r="D60" s="39"/>
      <c r="E60" s="8">
        <v>3227</v>
      </c>
      <c r="F60" s="82" t="s">
        <v>107</v>
      </c>
      <c r="G60" s="80">
        <v>45.43</v>
      </c>
      <c r="H60" s="79"/>
      <c r="I60" s="80"/>
      <c r="J60" s="210">
        <v>188.87</v>
      </c>
      <c r="K60" s="214">
        <f t="shared" si="3"/>
        <v>4.1573849878934626</v>
      </c>
      <c r="L60" s="214"/>
      <c r="N60"/>
    </row>
    <row r="61" spans="2:14" x14ac:dyDescent="0.25">
      <c r="B61" s="8"/>
      <c r="C61" s="29"/>
      <c r="D61" s="39">
        <v>323</v>
      </c>
      <c r="E61" s="8"/>
      <c r="F61" s="9"/>
      <c r="G61" s="76">
        <f>+G62+G63+G64+G65+G66+G67+G68+G69</f>
        <v>24087.03</v>
      </c>
      <c r="H61" s="5"/>
      <c r="I61" s="68"/>
      <c r="J61" s="182">
        <f>SUM(J62:J69)</f>
        <v>22255.72</v>
      </c>
      <c r="K61" s="214">
        <f t="shared" si="3"/>
        <v>0.92397111640580021</v>
      </c>
      <c r="L61" s="214"/>
    </row>
    <row r="62" spans="2:14" s="81" customFormat="1" x14ac:dyDescent="0.25">
      <c r="B62" s="8"/>
      <c r="C62" s="29"/>
      <c r="D62" s="39"/>
      <c r="E62" s="8">
        <v>3231</v>
      </c>
      <c r="F62" s="82" t="s">
        <v>108</v>
      </c>
      <c r="G62" s="80">
        <v>4683.62</v>
      </c>
      <c r="H62" s="79"/>
      <c r="I62" s="80"/>
      <c r="J62" s="210">
        <v>2641.5</v>
      </c>
      <c r="K62" s="214">
        <f t="shared" si="3"/>
        <v>0.56398683069933087</v>
      </c>
      <c r="L62" s="214"/>
      <c r="N62"/>
    </row>
    <row r="63" spans="2:14" s="81" customFormat="1" x14ac:dyDescent="0.25">
      <c r="B63" s="8"/>
      <c r="C63" s="29"/>
      <c r="D63" s="39"/>
      <c r="E63" s="8">
        <v>3232</v>
      </c>
      <c r="F63" s="82" t="s">
        <v>109</v>
      </c>
      <c r="G63" s="80">
        <v>1377.78</v>
      </c>
      <c r="H63" s="79"/>
      <c r="I63" s="80"/>
      <c r="J63" s="210">
        <v>2242.73</v>
      </c>
      <c r="K63" s="214">
        <f t="shared" si="3"/>
        <v>1.6277852777656812</v>
      </c>
      <c r="L63" s="214"/>
      <c r="N63"/>
    </row>
    <row r="64" spans="2:14" s="81" customFormat="1" x14ac:dyDescent="0.25">
      <c r="B64" s="8"/>
      <c r="C64" s="29"/>
      <c r="D64" s="39"/>
      <c r="E64" s="8">
        <v>3234</v>
      </c>
      <c r="F64" s="82" t="s">
        <v>110</v>
      </c>
      <c r="G64" s="80">
        <v>3894.81</v>
      </c>
      <c r="H64" s="79"/>
      <c r="I64" s="80"/>
      <c r="J64" s="210">
        <v>4316.8500000000004</v>
      </c>
      <c r="K64" s="214">
        <f t="shared" si="3"/>
        <v>1.1083595862185833</v>
      </c>
      <c r="L64" s="214"/>
      <c r="N64"/>
    </row>
    <row r="65" spans="2:14" s="81" customFormat="1" x14ac:dyDescent="0.25">
      <c r="B65" s="8"/>
      <c r="C65" s="29"/>
      <c r="D65" s="39"/>
      <c r="E65" s="8">
        <v>3235</v>
      </c>
      <c r="F65" s="82" t="s">
        <v>111</v>
      </c>
      <c r="G65" s="80">
        <v>9543.42</v>
      </c>
      <c r="H65" s="79"/>
      <c r="I65" s="80"/>
      <c r="J65" s="210">
        <v>9543.42</v>
      </c>
      <c r="K65" s="214">
        <f t="shared" si="3"/>
        <v>1</v>
      </c>
      <c r="L65" s="214"/>
      <c r="N65"/>
    </row>
    <row r="66" spans="2:14" s="81" customFormat="1" x14ac:dyDescent="0.25">
      <c r="B66" s="8"/>
      <c r="C66" s="29"/>
      <c r="D66" s="39"/>
      <c r="E66" s="8">
        <v>3236</v>
      </c>
      <c r="F66" s="82" t="s">
        <v>112</v>
      </c>
      <c r="G66" s="80">
        <v>43.8</v>
      </c>
      <c r="H66" s="79"/>
      <c r="I66" s="80"/>
      <c r="J66" s="210">
        <v>0</v>
      </c>
      <c r="K66" s="214">
        <f t="shared" si="3"/>
        <v>0</v>
      </c>
      <c r="L66" s="214"/>
      <c r="N66"/>
    </row>
    <row r="67" spans="2:14" s="81" customFormat="1" x14ac:dyDescent="0.25">
      <c r="B67" s="8"/>
      <c r="C67" s="29"/>
      <c r="D67" s="39"/>
      <c r="E67" s="8">
        <v>3237</v>
      </c>
      <c r="F67" s="82" t="s">
        <v>113</v>
      </c>
      <c r="G67" s="80">
        <v>1691.31</v>
      </c>
      <c r="H67" s="79"/>
      <c r="I67" s="80"/>
      <c r="J67" s="210">
        <v>1081.1500000000001</v>
      </c>
      <c r="K67" s="214">
        <f t="shared" si="3"/>
        <v>0.63923822362547378</v>
      </c>
      <c r="L67" s="214"/>
      <c r="N67"/>
    </row>
    <row r="68" spans="2:14" s="81" customFormat="1" x14ac:dyDescent="0.25">
      <c r="B68" s="8"/>
      <c r="C68" s="29"/>
      <c r="D68" s="39"/>
      <c r="E68" s="8">
        <v>3238</v>
      </c>
      <c r="F68" s="82" t="s">
        <v>114</v>
      </c>
      <c r="G68" s="80">
        <v>1621.54</v>
      </c>
      <c r="H68" s="79"/>
      <c r="I68" s="80"/>
      <c r="J68" s="210">
        <v>1837.46</v>
      </c>
      <c r="K68" s="214">
        <f t="shared" si="3"/>
        <v>1.1331573689209025</v>
      </c>
      <c r="L68" s="214"/>
      <c r="N68"/>
    </row>
    <row r="69" spans="2:14" s="81" customFormat="1" x14ac:dyDescent="0.25">
      <c r="B69" s="8"/>
      <c r="C69" s="29"/>
      <c r="D69" s="39"/>
      <c r="E69" s="8">
        <v>3239</v>
      </c>
      <c r="F69" s="82" t="s">
        <v>115</v>
      </c>
      <c r="G69" s="80">
        <v>1230.75</v>
      </c>
      <c r="H69" s="79"/>
      <c r="I69" s="80"/>
      <c r="J69" s="210">
        <v>592.61</v>
      </c>
      <c r="K69" s="214">
        <f t="shared" si="3"/>
        <v>0.48150314848669512</v>
      </c>
      <c r="L69" s="214"/>
      <c r="N69"/>
    </row>
    <row r="70" spans="2:14" x14ac:dyDescent="0.25">
      <c r="B70" s="8"/>
      <c r="C70" s="29"/>
      <c r="D70" s="39">
        <v>329</v>
      </c>
      <c r="E70" s="8"/>
      <c r="F70" s="83"/>
      <c r="G70" s="76">
        <f>+G71+G72+G73+G74+G75</f>
        <v>5036.87</v>
      </c>
      <c r="H70" s="5"/>
      <c r="I70" s="68"/>
      <c r="J70" s="182">
        <f>SUM(J71:J75)</f>
        <v>4776.68</v>
      </c>
      <c r="K70" s="214">
        <f t="shared" si="3"/>
        <v>0.94834291931298609</v>
      </c>
      <c r="L70" s="214"/>
    </row>
    <row r="71" spans="2:14" s="81" customFormat="1" ht="25.5" x14ac:dyDescent="0.25">
      <c r="B71" s="8"/>
      <c r="C71" s="29"/>
      <c r="D71" s="39"/>
      <c r="E71" s="8">
        <v>3291</v>
      </c>
      <c r="F71" s="82" t="s">
        <v>116</v>
      </c>
      <c r="G71" s="80">
        <v>1092.21</v>
      </c>
      <c r="H71" s="79"/>
      <c r="I71" s="80"/>
      <c r="J71" s="210">
        <v>909.5</v>
      </c>
      <c r="K71" s="214">
        <f t="shared" si="3"/>
        <v>0.83271532031385898</v>
      </c>
      <c r="L71" s="214"/>
      <c r="N71"/>
    </row>
    <row r="72" spans="2:14" s="81" customFormat="1" x14ac:dyDescent="0.25">
      <c r="B72" s="8"/>
      <c r="C72" s="29"/>
      <c r="D72" s="39"/>
      <c r="E72" s="8">
        <v>3292</v>
      </c>
      <c r="F72" s="82" t="s">
        <v>117</v>
      </c>
      <c r="G72" s="80">
        <v>2598.3200000000002</v>
      </c>
      <c r="H72" s="79"/>
      <c r="I72" s="80"/>
      <c r="J72" s="210">
        <v>2372.13</v>
      </c>
      <c r="K72" s="214">
        <f t="shared" si="3"/>
        <v>0.91294759690877181</v>
      </c>
      <c r="L72" s="214"/>
      <c r="N72"/>
    </row>
    <row r="73" spans="2:14" s="81" customFormat="1" x14ac:dyDescent="0.25">
      <c r="B73" s="8"/>
      <c r="C73" s="29"/>
      <c r="D73" s="39"/>
      <c r="E73" s="8">
        <v>3294</v>
      </c>
      <c r="F73" s="82" t="s">
        <v>118</v>
      </c>
      <c r="G73" s="80">
        <v>55</v>
      </c>
      <c r="H73" s="79"/>
      <c r="I73" s="80"/>
      <c r="J73" s="210">
        <v>55</v>
      </c>
      <c r="K73" s="214">
        <f t="shared" si="3"/>
        <v>1</v>
      </c>
      <c r="L73" s="214"/>
      <c r="N73"/>
    </row>
    <row r="74" spans="2:14" s="81" customFormat="1" x14ac:dyDescent="0.25">
      <c r="B74" s="8"/>
      <c r="C74" s="29"/>
      <c r="D74" s="39"/>
      <c r="E74" s="8">
        <v>3295</v>
      </c>
      <c r="F74" s="82" t="s">
        <v>119</v>
      </c>
      <c r="G74" s="80">
        <v>1073.31</v>
      </c>
      <c r="H74" s="79"/>
      <c r="I74" s="80"/>
      <c r="J74" s="210">
        <v>980</v>
      </c>
      <c r="K74" s="214">
        <f t="shared" si="3"/>
        <v>0.91306332746364061</v>
      </c>
      <c r="L74" s="214"/>
      <c r="N74"/>
    </row>
    <row r="75" spans="2:14" s="81" customFormat="1" x14ac:dyDescent="0.25">
      <c r="B75" s="8"/>
      <c r="C75" s="29"/>
      <c r="D75" s="39"/>
      <c r="E75" s="8">
        <v>3299</v>
      </c>
      <c r="F75" s="82" t="s">
        <v>120</v>
      </c>
      <c r="G75" s="80">
        <v>218.03</v>
      </c>
      <c r="H75" s="79"/>
      <c r="I75" s="80"/>
      <c r="J75" s="210">
        <v>460.05</v>
      </c>
      <c r="K75" s="214">
        <f t="shared" si="3"/>
        <v>2.1100307297160943</v>
      </c>
      <c r="L75" s="214"/>
      <c r="N75"/>
    </row>
    <row r="76" spans="2:14" s="77" customFormat="1" ht="30" customHeight="1" x14ac:dyDescent="0.25">
      <c r="B76" s="29"/>
      <c r="C76" s="29">
        <v>34</v>
      </c>
      <c r="D76" s="39"/>
      <c r="E76" s="29"/>
      <c r="F76" s="84" t="s">
        <v>121</v>
      </c>
      <c r="G76" s="64">
        <f>+G77</f>
        <v>239.27</v>
      </c>
      <c r="H76" s="40"/>
      <c r="I76" s="64">
        <v>460</v>
      </c>
      <c r="J76" s="213">
        <f>+J77</f>
        <v>249.25</v>
      </c>
      <c r="K76" s="214">
        <f t="shared" si="3"/>
        <v>1.041710201864003</v>
      </c>
      <c r="L76" s="214">
        <f t="shared" si="4"/>
        <v>0.54184782608695647</v>
      </c>
      <c r="N76"/>
    </row>
    <row r="77" spans="2:14" x14ac:dyDescent="0.25">
      <c r="B77" s="8"/>
      <c r="C77" s="29"/>
      <c r="D77" s="39">
        <v>343</v>
      </c>
      <c r="E77" s="8"/>
      <c r="F77" s="9"/>
      <c r="G77" s="76">
        <f>+G78</f>
        <v>239.27</v>
      </c>
      <c r="H77" s="5"/>
      <c r="I77" s="68"/>
      <c r="J77" s="182">
        <f>+J78</f>
        <v>249.25</v>
      </c>
      <c r="K77" s="214">
        <f t="shared" si="3"/>
        <v>1.041710201864003</v>
      </c>
      <c r="L77" s="214"/>
    </row>
    <row r="78" spans="2:14" s="81" customFormat="1" x14ac:dyDescent="0.25">
      <c r="B78" s="8"/>
      <c r="C78" s="8"/>
      <c r="D78" s="39"/>
      <c r="E78" s="8">
        <v>3431</v>
      </c>
      <c r="F78" s="82" t="s">
        <v>122</v>
      </c>
      <c r="G78" s="80">
        <v>239.27</v>
      </c>
      <c r="H78" s="79"/>
      <c r="I78" s="80"/>
      <c r="J78" s="210">
        <v>249.25</v>
      </c>
      <c r="K78" s="214">
        <f t="shared" si="3"/>
        <v>1.041710201864003</v>
      </c>
      <c r="L78" s="214"/>
      <c r="N78"/>
    </row>
    <row r="79" spans="2:14" s="77" customFormat="1" ht="30" customHeight="1" x14ac:dyDescent="0.25">
      <c r="B79" s="29"/>
      <c r="C79" s="29">
        <v>37</v>
      </c>
      <c r="D79" s="39"/>
      <c r="E79" s="29"/>
      <c r="F79" s="84"/>
      <c r="G79" s="64">
        <f>+G80</f>
        <v>0</v>
      </c>
      <c r="H79" s="40"/>
      <c r="I79" s="64">
        <v>6550</v>
      </c>
      <c r="J79" s="211">
        <f>+J81</f>
        <v>0</v>
      </c>
      <c r="K79" s="214"/>
      <c r="L79" s="214">
        <f t="shared" si="4"/>
        <v>0</v>
      </c>
      <c r="N79"/>
    </row>
    <row r="80" spans="2:14" x14ac:dyDescent="0.25">
      <c r="B80" s="8"/>
      <c r="C80" s="29"/>
      <c r="D80" s="39">
        <v>372</v>
      </c>
      <c r="E80" s="8"/>
      <c r="F80" s="9"/>
      <c r="G80" s="76">
        <f>+G81</f>
        <v>0</v>
      </c>
      <c r="H80" s="5"/>
      <c r="I80" s="68"/>
      <c r="J80" s="110"/>
      <c r="K80" s="214"/>
      <c r="L80" s="214"/>
    </row>
    <row r="81" spans="2:14" s="81" customFormat="1" x14ac:dyDescent="0.25">
      <c r="B81" s="8"/>
      <c r="C81" s="8"/>
      <c r="D81" s="39"/>
      <c r="E81" s="8">
        <v>3722</v>
      </c>
      <c r="F81" s="85" t="s">
        <v>123</v>
      </c>
      <c r="G81" s="80">
        <v>0</v>
      </c>
      <c r="H81" s="79"/>
      <c r="I81" s="80"/>
      <c r="J81" s="210">
        <v>0</v>
      </c>
      <c r="K81" s="214"/>
      <c r="L81" s="214"/>
      <c r="N81"/>
    </row>
    <row r="82" spans="2:14" s="81" customFormat="1" x14ac:dyDescent="0.25">
      <c r="B82" s="86">
        <v>4</v>
      </c>
      <c r="C82" s="87"/>
      <c r="D82" s="87"/>
      <c r="E82" s="87"/>
      <c r="F82" s="54" t="s">
        <v>5</v>
      </c>
      <c r="G82" s="89">
        <f>+G83</f>
        <v>731.06</v>
      </c>
      <c r="H82" s="88"/>
      <c r="I82" s="89">
        <f>+I83</f>
        <v>39235</v>
      </c>
      <c r="J82" s="89">
        <f>+J83</f>
        <v>6100.28</v>
      </c>
      <c r="K82" s="214">
        <f t="shared" si="3"/>
        <v>8.3444313736218643</v>
      </c>
      <c r="L82" s="214">
        <f t="shared" si="4"/>
        <v>0.15548056582133299</v>
      </c>
      <c r="N82"/>
    </row>
    <row r="83" spans="2:14" s="41" customFormat="1" ht="35.1" customHeight="1" x14ac:dyDescent="0.25">
      <c r="B83" s="7"/>
      <c r="C83" s="7">
        <v>42</v>
      </c>
      <c r="D83" s="7"/>
      <c r="E83" s="7"/>
      <c r="F83" s="27" t="s">
        <v>124</v>
      </c>
      <c r="G83" s="64">
        <f>+G84+G87</f>
        <v>731.06</v>
      </c>
      <c r="H83" s="40"/>
      <c r="I83" s="91">
        <v>39235</v>
      </c>
      <c r="J83" s="91">
        <f>+J84+J87</f>
        <v>6100.28</v>
      </c>
      <c r="K83" s="214">
        <f t="shared" si="3"/>
        <v>8.3444313736218643</v>
      </c>
      <c r="L83" s="214">
        <f t="shared" si="4"/>
        <v>0.15548056582133299</v>
      </c>
      <c r="N83"/>
    </row>
    <row r="84" spans="2:14" x14ac:dyDescent="0.25">
      <c r="B84" s="12"/>
      <c r="C84" s="12"/>
      <c r="D84" s="29">
        <v>422</v>
      </c>
      <c r="E84" s="8"/>
      <c r="F84" s="8"/>
      <c r="G84" s="278">
        <f>+G85+G86</f>
        <v>0</v>
      </c>
      <c r="H84" s="5"/>
      <c r="I84" s="92"/>
      <c r="J84" s="182">
        <f>+J85+J86</f>
        <v>6074.5</v>
      </c>
      <c r="K84" s="214"/>
      <c r="L84" s="214"/>
    </row>
    <row r="85" spans="2:14" s="81" customFormat="1" x14ac:dyDescent="0.25">
      <c r="B85" s="12"/>
      <c r="C85" s="12"/>
      <c r="D85" s="29"/>
      <c r="E85" s="8">
        <v>4221</v>
      </c>
      <c r="F85" s="93" t="s">
        <v>125</v>
      </c>
      <c r="G85" s="80">
        <v>0</v>
      </c>
      <c r="H85" s="79"/>
      <c r="I85" s="94"/>
      <c r="J85" s="210">
        <v>3949.5</v>
      </c>
      <c r="K85" s="214"/>
      <c r="L85" s="214"/>
      <c r="N85"/>
    </row>
    <row r="86" spans="2:14" s="81" customFormat="1" x14ac:dyDescent="0.25">
      <c r="B86" s="12"/>
      <c r="C86" s="12"/>
      <c r="D86" s="29"/>
      <c r="E86" s="8">
        <v>4226</v>
      </c>
      <c r="F86" s="8" t="s">
        <v>126</v>
      </c>
      <c r="G86" s="80">
        <v>0</v>
      </c>
      <c r="H86" s="79"/>
      <c r="I86" s="95"/>
      <c r="J86" s="210">
        <v>2125</v>
      </c>
      <c r="K86" s="214"/>
      <c r="L86" s="214"/>
      <c r="N86"/>
    </row>
    <row r="87" spans="2:14" x14ac:dyDescent="0.25">
      <c r="B87" s="12"/>
      <c r="C87" s="12"/>
      <c r="D87" s="29">
        <v>424</v>
      </c>
      <c r="E87" s="8"/>
      <c r="F87" s="8"/>
      <c r="G87" s="76">
        <f>+G88</f>
        <v>731.06</v>
      </c>
      <c r="H87" s="5"/>
      <c r="I87" s="6"/>
      <c r="J87" s="182">
        <f>+J88</f>
        <v>25.78</v>
      </c>
      <c r="K87" s="214">
        <f t="shared" si="3"/>
        <v>3.5263863431182124E-2</v>
      </c>
      <c r="L87" s="214"/>
    </row>
    <row r="88" spans="2:14" s="81" customFormat="1" x14ac:dyDescent="0.25">
      <c r="B88" s="12"/>
      <c r="C88" s="12"/>
      <c r="D88" s="8"/>
      <c r="E88" s="8">
        <v>4241</v>
      </c>
      <c r="F88" s="96" t="s">
        <v>127</v>
      </c>
      <c r="G88" s="80">
        <v>731.06</v>
      </c>
      <c r="H88" s="79"/>
      <c r="I88" s="95"/>
      <c r="J88" s="210">
        <v>25.78</v>
      </c>
      <c r="K88" s="214">
        <f t="shared" si="3"/>
        <v>3.5263863431182124E-2</v>
      </c>
      <c r="L88" s="214"/>
      <c r="N88"/>
    </row>
    <row r="89" spans="2:14" x14ac:dyDescent="0.25">
      <c r="B89" s="12"/>
      <c r="C89" s="12"/>
      <c r="D89" s="8"/>
      <c r="E89" s="8"/>
      <c r="F89" s="8"/>
      <c r="G89" s="68"/>
      <c r="H89" s="5"/>
      <c r="I89" s="6"/>
      <c r="J89" s="34"/>
      <c r="K89" s="214"/>
      <c r="L89" s="214"/>
    </row>
    <row r="90" spans="2:14" x14ac:dyDescent="0.25">
      <c r="G90" s="162"/>
      <c r="K90" s="214"/>
      <c r="L90" s="215"/>
    </row>
  </sheetData>
  <mergeCells count="7">
    <mergeCell ref="B40:F40"/>
    <mergeCell ref="B2:L2"/>
    <mergeCell ref="B4:L4"/>
    <mergeCell ref="B6:L6"/>
    <mergeCell ref="B8:F8"/>
    <mergeCell ref="B9:F9"/>
    <mergeCell ref="B39:F39"/>
  </mergeCells>
  <pageMargins left="0.25" right="0.25" top="0.75" bottom="0.75" header="0.3" footer="0.3"/>
  <pageSetup paperSize="9" scale="4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workbookViewId="0">
      <selection activeCell="F21" sqref="F2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0" ht="18" x14ac:dyDescent="0.25">
      <c r="B1" s="20"/>
      <c r="C1" s="20"/>
      <c r="D1" s="20"/>
      <c r="E1" s="20"/>
      <c r="F1" s="3"/>
      <c r="G1" s="3"/>
      <c r="H1" s="3"/>
    </row>
    <row r="2" spans="2:10" ht="15.75" customHeight="1" x14ac:dyDescent="0.25">
      <c r="B2" s="236" t="s">
        <v>34</v>
      </c>
      <c r="C2" s="236"/>
      <c r="D2" s="236"/>
      <c r="E2" s="236"/>
      <c r="F2" s="236"/>
      <c r="G2" s="236"/>
      <c r="H2" s="236"/>
    </row>
    <row r="3" spans="2:10" ht="18" x14ac:dyDescent="0.25">
      <c r="B3" s="20"/>
      <c r="C3" s="20"/>
      <c r="D3" s="20"/>
      <c r="E3" s="20"/>
      <c r="F3" s="3"/>
      <c r="G3" s="3"/>
      <c r="H3" s="3"/>
    </row>
    <row r="4" spans="2:10" ht="31.5" customHeight="1" x14ac:dyDescent="0.25">
      <c r="B4" s="47" t="s">
        <v>6</v>
      </c>
      <c r="C4" s="47" t="s">
        <v>60</v>
      </c>
      <c r="D4" s="47" t="s">
        <v>201</v>
      </c>
      <c r="E4" s="47" t="s">
        <v>200</v>
      </c>
      <c r="F4" s="47" t="s">
        <v>199</v>
      </c>
      <c r="G4" s="47" t="s">
        <v>16</v>
      </c>
      <c r="H4" s="47" t="s">
        <v>46</v>
      </c>
    </row>
    <row r="5" spans="2:10" s="33" customFormat="1" ht="11.25" x14ac:dyDescent="0.2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18</v>
      </c>
      <c r="H5" s="48" t="s">
        <v>19</v>
      </c>
    </row>
    <row r="6" spans="2:10" x14ac:dyDescent="0.25">
      <c r="B6" s="7" t="s">
        <v>33</v>
      </c>
      <c r="C6" s="76">
        <f t="shared" ref="C6:D6" si="0">+C7+C9+C11+C16</f>
        <v>481631.66</v>
      </c>
      <c r="D6" s="76">
        <f t="shared" si="0"/>
        <v>0</v>
      </c>
      <c r="E6" s="76">
        <f>+E7+E9+E11+E16</f>
        <v>1089515</v>
      </c>
      <c r="F6" s="76">
        <f>+F7+F9+F11+F16</f>
        <v>579365.06999999983</v>
      </c>
      <c r="G6" s="197">
        <f>+F6/C6</f>
        <v>1.2029214815321732</v>
      </c>
      <c r="H6" s="197">
        <f>+F6/E6</f>
        <v>0.53176419783114492</v>
      </c>
    </row>
    <row r="7" spans="2:10" s="98" customFormat="1" x14ac:dyDescent="0.25">
      <c r="B7" s="7">
        <v>1</v>
      </c>
      <c r="C7" s="97">
        <f t="shared" ref="C7:D7" si="1">+C8</f>
        <v>66320.92</v>
      </c>
      <c r="D7" s="97">
        <f t="shared" si="1"/>
        <v>0</v>
      </c>
      <c r="E7" s="97">
        <f>+E8</f>
        <v>192215</v>
      </c>
      <c r="F7" s="97">
        <f>+F8</f>
        <v>86205.7</v>
      </c>
      <c r="G7" s="197">
        <f t="shared" ref="G7:G34" si="2">+F7/C7</f>
        <v>1.2998266610294309</v>
      </c>
      <c r="H7" s="197">
        <f t="shared" ref="H7:H34" si="3">+F7/E7</f>
        <v>0.44848581016049732</v>
      </c>
      <c r="J7"/>
    </row>
    <row r="8" spans="2:10" s="101" customFormat="1" x14ac:dyDescent="0.25">
      <c r="B8" s="14" t="s">
        <v>30</v>
      </c>
      <c r="C8" s="68">
        <v>66320.92</v>
      </c>
      <c r="D8" s="99"/>
      <c r="E8" s="100">
        <v>192215</v>
      </c>
      <c r="F8" s="202">
        <v>86205.7</v>
      </c>
      <c r="G8" s="197">
        <f t="shared" si="2"/>
        <v>1.2998266610294309</v>
      </c>
      <c r="H8" s="197">
        <f t="shared" si="3"/>
        <v>0.44848581016049732</v>
      </c>
      <c r="J8"/>
    </row>
    <row r="9" spans="2:10" s="98" customFormat="1" x14ac:dyDescent="0.25">
      <c r="B9" s="7">
        <v>3</v>
      </c>
      <c r="C9" s="97">
        <f t="shared" ref="C9:D9" si="4">+C10</f>
        <v>23928.45</v>
      </c>
      <c r="D9" s="97">
        <f t="shared" si="4"/>
        <v>0</v>
      </c>
      <c r="E9" s="97">
        <f>+E10</f>
        <v>45000</v>
      </c>
      <c r="F9" s="97">
        <f>+F10</f>
        <v>23213.040000000001</v>
      </c>
      <c r="G9" s="197">
        <f t="shared" si="2"/>
        <v>0.97010211693611581</v>
      </c>
      <c r="H9" s="197">
        <f t="shared" si="3"/>
        <v>0.51584533333333338</v>
      </c>
      <c r="J9"/>
    </row>
    <row r="10" spans="2:10" s="101" customFormat="1" x14ac:dyDescent="0.25">
      <c r="B10" s="102" t="s">
        <v>25</v>
      </c>
      <c r="C10" s="68">
        <v>23928.45</v>
      </c>
      <c r="D10" s="99"/>
      <c r="E10" s="100">
        <v>45000</v>
      </c>
      <c r="F10" s="202">
        <v>23213.040000000001</v>
      </c>
      <c r="G10" s="197">
        <f t="shared" si="2"/>
        <v>0.97010211693611581</v>
      </c>
      <c r="H10" s="197">
        <f t="shared" si="3"/>
        <v>0.51584533333333338</v>
      </c>
      <c r="J10"/>
    </row>
    <row r="11" spans="2:10" s="98" customFormat="1" x14ac:dyDescent="0.25">
      <c r="B11" s="7">
        <v>5</v>
      </c>
      <c r="C11" s="97">
        <f t="shared" ref="C11:D11" si="5">+C12+C13+C14+C15</f>
        <v>390604.93</v>
      </c>
      <c r="D11" s="97">
        <f t="shared" si="5"/>
        <v>0</v>
      </c>
      <c r="E11" s="97">
        <f>+E12+E13+E14+E15</f>
        <v>850000</v>
      </c>
      <c r="F11" s="97">
        <f>+F12+F13+F14+F15</f>
        <v>467456.88999999996</v>
      </c>
      <c r="G11" s="197">
        <f t="shared" si="2"/>
        <v>1.1967511265154793</v>
      </c>
      <c r="H11" s="197">
        <f t="shared" si="3"/>
        <v>0.54994928235294116</v>
      </c>
      <c r="J11"/>
    </row>
    <row r="12" spans="2:10" s="101" customFormat="1" x14ac:dyDescent="0.25">
      <c r="B12" s="9" t="s">
        <v>128</v>
      </c>
      <c r="C12" s="68">
        <v>337900.09</v>
      </c>
      <c r="D12" s="99"/>
      <c r="E12" s="100">
        <v>729000</v>
      </c>
      <c r="F12" s="202">
        <v>414014.48</v>
      </c>
      <c r="G12" s="197">
        <f t="shared" si="2"/>
        <v>1.2252570870874877</v>
      </c>
      <c r="H12" s="197">
        <f t="shared" si="3"/>
        <v>0.56792109739369001</v>
      </c>
      <c r="J12"/>
    </row>
    <row r="13" spans="2:10" s="101" customFormat="1" ht="25.5" x14ac:dyDescent="0.25">
      <c r="B13" s="14" t="s">
        <v>129</v>
      </c>
      <c r="C13" s="68">
        <v>28710.36</v>
      </c>
      <c r="D13" s="99"/>
      <c r="E13" s="100">
        <v>68000</v>
      </c>
      <c r="F13" s="202">
        <v>34451.120000000003</v>
      </c>
      <c r="G13" s="197">
        <f t="shared" si="2"/>
        <v>1.1999543022100734</v>
      </c>
      <c r="H13" s="197">
        <f t="shared" si="3"/>
        <v>0.5066341176470589</v>
      </c>
      <c r="J13"/>
    </row>
    <row r="14" spans="2:10" s="101" customFormat="1" x14ac:dyDescent="0.25">
      <c r="B14" s="9" t="s">
        <v>130</v>
      </c>
      <c r="C14" s="68">
        <v>20155.009999999998</v>
      </c>
      <c r="D14" s="99"/>
      <c r="E14" s="100">
        <v>40000</v>
      </c>
      <c r="F14" s="202">
        <v>18869.18</v>
      </c>
      <c r="G14" s="197">
        <f t="shared" si="2"/>
        <v>0.93620295896653005</v>
      </c>
      <c r="H14" s="197">
        <f t="shared" si="3"/>
        <v>0.47172950000000002</v>
      </c>
      <c r="J14"/>
    </row>
    <row r="15" spans="2:10" s="101" customFormat="1" x14ac:dyDescent="0.25">
      <c r="B15" s="9" t="s">
        <v>131</v>
      </c>
      <c r="C15" s="68">
        <v>3839.47</v>
      </c>
      <c r="D15" s="99"/>
      <c r="E15" s="100">
        <v>13000</v>
      </c>
      <c r="F15" s="202">
        <v>122.11</v>
      </c>
      <c r="G15" s="197">
        <f t="shared" si="2"/>
        <v>3.1803868763136581E-2</v>
      </c>
      <c r="H15" s="197">
        <f t="shared" si="3"/>
        <v>9.3930769230769224E-3</v>
      </c>
      <c r="J15"/>
    </row>
    <row r="16" spans="2:10" s="98" customFormat="1" x14ac:dyDescent="0.25">
      <c r="B16" s="103">
        <v>6</v>
      </c>
      <c r="C16" s="97">
        <f t="shared" ref="C16:D16" si="6">+C17</f>
        <v>777.36</v>
      </c>
      <c r="D16" s="97">
        <f t="shared" si="6"/>
        <v>0</v>
      </c>
      <c r="E16" s="97">
        <f>+E17</f>
        <v>2300</v>
      </c>
      <c r="F16" s="97">
        <f>+F17</f>
        <v>2489.44</v>
      </c>
      <c r="G16" s="197">
        <f t="shared" si="2"/>
        <v>3.202428733148091</v>
      </c>
      <c r="H16" s="197">
        <f t="shared" si="3"/>
        <v>1.0823652173913043</v>
      </c>
      <c r="J16"/>
    </row>
    <row r="17" spans="2:10" s="101" customFormat="1" x14ac:dyDescent="0.25">
      <c r="B17" s="14" t="s">
        <v>132</v>
      </c>
      <c r="C17" s="68">
        <v>777.36</v>
      </c>
      <c r="D17" s="99"/>
      <c r="E17" s="100">
        <v>2300</v>
      </c>
      <c r="F17" s="202">
        <v>2489.44</v>
      </c>
      <c r="G17" s="197">
        <f t="shared" si="2"/>
        <v>3.202428733148091</v>
      </c>
      <c r="H17" s="197">
        <f t="shared" si="3"/>
        <v>1.0823652173913043</v>
      </c>
      <c r="J17"/>
    </row>
    <row r="18" spans="2:10" s="98" customFormat="1" x14ac:dyDescent="0.25">
      <c r="B18" s="7">
        <v>8</v>
      </c>
      <c r="C18" s="97">
        <f t="shared" ref="C18:D18" si="7">+C19</f>
        <v>0</v>
      </c>
      <c r="D18" s="97">
        <f t="shared" si="7"/>
        <v>0</v>
      </c>
      <c r="E18" s="97">
        <f>+E19</f>
        <v>0</v>
      </c>
      <c r="F18" s="200">
        <v>0</v>
      </c>
      <c r="G18" s="197"/>
      <c r="H18" s="197"/>
      <c r="J18"/>
    </row>
    <row r="19" spans="2:10" s="101" customFormat="1" x14ac:dyDescent="0.25">
      <c r="B19" s="9" t="s">
        <v>133</v>
      </c>
      <c r="C19" s="68">
        <v>0</v>
      </c>
      <c r="D19" s="99"/>
      <c r="E19" s="100">
        <v>0</v>
      </c>
      <c r="F19" s="201">
        <v>0</v>
      </c>
      <c r="G19" s="197"/>
      <c r="H19" s="197"/>
      <c r="J19"/>
    </row>
    <row r="20" spans="2:10" ht="30.75" customHeight="1" x14ac:dyDescent="0.25">
      <c r="B20" s="9"/>
      <c r="C20" s="76"/>
      <c r="D20" s="5"/>
      <c r="E20" s="68"/>
      <c r="F20" s="34"/>
      <c r="G20" s="197"/>
      <c r="H20" s="197"/>
    </row>
    <row r="21" spans="2:10" ht="15.75" customHeight="1" x14ac:dyDescent="0.25">
      <c r="B21" s="7" t="s">
        <v>32</v>
      </c>
      <c r="C21" s="76">
        <f t="shared" ref="C21:D21" si="8">+C22+C24+C26+C31+C33</f>
        <v>476404.73000000004</v>
      </c>
      <c r="D21" s="76">
        <f t="shared" si="8"/>
        <v>0</v>
      </c>
      <c r="E21" s="76">
        <f>+E22+E24+E26+E31+E33</f>
        <v>1098515</v>
      </c>
      <c r="F21" s="76">
        <f>+F22+F24+F26+F31+F33</f>
        <v>578525.67000000004</v>
      </c>
      <c r="G21" s="197">
        <f t="shared" si="2"/>
        <v>1.2143575274745908</v>
      </c>
      <c r="H21" s="197">
        <f t="shared" si="3"/>
        <v>0.52664339585713449</v>
      </c>
    </row>
    <row r="22" spans="2:10" ht="15.75" customHeight="1" x14ac:dyDescent="0.25">
      <c r="B22" s="7">
        <v>1</v>
      </c>
      <c r="C22" s="97">
        <f t="shared" ref="C22:D22" si="9">+C23</f>
        <v>66749.240000000005</v>
      </c>
      <c r="D22" s="97">
        <f t="shared" si="9"/>
        <v>0</v>
      </c>
      <c r="E22" s="97">
        <f>+E23</f>
        <v>192215</v>
      </c>
      <c r="F22" s="97">
        <f>+F23</f>
        <v>86377.99</v>
      </c>
      <c r="G22" s="197">
        <f t="shared" si="2"/>
        <v>1.2940670185907734</v>
      </c>
      <c r="H22" s="197">
        <f t="shared" si="3"/>
        <v>0.44938215019639471</v>
      </c>
    </row>
    <row r="23" spans="2:10" x14ac:dyDescent="0.25">
      <c r="B23" s="14" t="s">
        <v>30</v>
      </c>
      <c r="C23" s="68">
        <v>66749.240000000005</v>
      </c>
      <c r="D23" s="5"/>
      <c r="E23" s="100">
        <v>192215</v>
      </c>
      <c r="F23" s="110">
        <v>86377.99</v>
      </c>
      <c r="G23" s="197">
        <f t="shared" si="2"/>
        <v>1.2940670185907734</v>
      </c>
      <c r="H23" s="197">
        <f t="shared" si="3"/>
        <v>0.44938215019639471</v>
      </c>
    </row>
    <row r="24" spans="2:10" x14ac:dyDescent="0.25">
      <c r="B24" s="7">
        <v>3</v>
      </c>
      <c r="C24" s="97">
        <f t="shared" ref="C24:D24" si="10">+C25</f>
        <v>33520.550000000003</v>
      </c>
      <c r="D24" s="97">
        <f t="shared" si="10"/>
        <v>0</v>
      </c>
      <c r="E24" s="97">
        <f>+E25</f>
        <v>45000</v>
      </c>
      <c r="F24" s="97">
        <f>+F25</f>
        <v>18636.73</v>
      </c>
      <c r="G24" s="197">
        <f t="shared" si="2"/>
        <v>0.55597924258402676</v>
      </c>
      <c r="H24" s="197">
        <f t="shared" si="3"/>
        <v>0.41414955555555555</v>
      </c>
    </row>
    <row r="25" spans="2:10" x14ac:dyDescent="0.25">
      <c r="B25" s="102" t="s">
        <v>25</v>
      </c>
      <c r="C25" s="68">
        <v>33520.550000000003</v>
      </c>
      <c r="D25" s="5"/>
      <c r="E25" s="100">
        <v>45000</v>
      </c>
      <c r="F25" s="110">
        <v>18636.73</v>
      </c>
      <c r="G25" s="197">
        <f t="shared" si="2"/>
        <v>0.55597924258402676</v>
      </c>
      <c r="H25" s="197">
        <f t="shared" si="3"/>
        <v>0.41414955555555555</v>
      </c>
    </row>
    <row r="26" spans="2:10" x14ac:dyDescent="0.25">
      <c r="B26" s="7">
        <v>5</v>
      </c>
      <c r="C26" s="97">
        <f t="shared" ref="C26:D26" si="11">+C27+C28+C29+C30</f>
        <v>375392.53</v>
      </c>
      <c r="D26" s="97">
        <f t="shared" si="11"/>
        <v>0</v>
      </c>
      <c r="E26" s="97">
        <f>+E27+E28+E29+E30</f>
        <v>850000</v>
      </c>
      <c r="F26" s="97">
        <f>+F27+F28+F29+F30</f>
        <v>465656.37</v>
      </c>
      <c r="G26" s="197">
        <f t="shared" si="2"/>
        <v>1.2404518811282685</v>
      </c>
      <c r="H26" s="197">
        <f t="shared" si="3"/>
        <v>0.54783102352941171</v>
      </c>
    </row>
    <row r="27" spans="2:10" x14ac:dyDescent="0.25">
      <c r="B27" s="9" t="s">
        <v>128</v>
      </c>
      <c r="C27" s="68">
        <v>337900.09</v>
      </c>
      <c r="D27" s="5"/>
      <c r="E27" s="100">
        <v>729000</v>
      </c>
      <c r="F27" s="110">
        <v>414014.48</v>
      </c>
      <c r="G27" s="197">
        <f t="shared" si="2"/>
        <v>1.2252570870874877</v>
      </c>
      <c r="H27" s="197">
        <f t="shared" si="3"/>
        <v>0.56792109739369001</v>
      </c>
    </row>
    <row r="28" spans="2:10" ht="25.5" x14ac:dyDescent="0.25">
      <c r="B28" s="14" t="s">
        <v>129</v>
      </c>
      <c r="C28" s="68">
        <v>13497.85</v>
      </c>
      <c r="D28" s="5"/>
      <c r="E28" s="100">
        <v>68000</v>
      </c>
      <c r="F28" s="110">
        <v>32228.83</v>
      </c>
      <c r="G28" s="197">
        <f t="shared" si="2"/>
        <v>2.3877010042340077</v>
      </c>
      <c r="H28" s="197">
        <f t="shared" si="3"/>
        <v>0.47395338235294121</v>
      </c>
    </row>
    <row r="29" spans="2:10" x14ac:dyDescent="0.25">
      <c r="B29" s="9" t="s">
        <v>130</v>
      </c>
      <c r="C29" s="68">
        <v>20155.009999999998</v>
      </c>
      <c r="D29" s="5"/>
      <c r="E29" s="100">
        <v>40000</v>
      </c>
      <c r="F29" s="110">
        <v>18869.18</v>
      </c>
      <c r="G29" s="197">
        <f t="shared" si="2"/>
        <v>0.93620295896653005</v>
      </c>
      <c r="H29" s="197">
        <f t="shared" si="3"/>
        <v>0.47172950000000002</v>
      </c>
    </row>
    <row r="30" spans="2:10" x14ac:dyDescent="0.25">
      <c r="B30" s="9" t="s">
        <v>131</v>
      </c>
      <c r="C30" s="68">
        <v>3839.58</v>
      </c>
      <c r="D30" s="5"/>
      <c r="E30" s="100">
        <v>13000</v>
      </c>
      <c r="F30" s="110">
        <v>543.88</v>
      </c>
      <c r="G30" s="197">
        <f t="shared" si="2"/>
        <v>0.14165090973491892</v>
      </c>
      <c r="H30" s="197">
        <f t="shared" si="3"/>
        <v>4.1836923076923077E-2</v>
      </c>
    </row>
    <row r="31" spans="2:10" x14ac:dyDescent="0.25">
      <c r="B31" s="103">
        <v>6</v>
      </c>
      <c r="C31" s="97">
        <f t="shared" ref="C31:D31" si="12">+C32</f>
        <v>687.36</v>
      </c>
      <c r="D31" s="97">
        <f t="shared" si="12"/>
        <v>0</v>
      </c>
      <c r="E31" s="97">
        <f>+E32</f>
        <v>2300</v>
      </c>
      <c r="F31" s="97">
        <f>+F32</f>
        <v>806.18</v>
      </c>
      <c r="G31" s="197">
        <f t="shared" si="2"/>
        <v>1.1728642923649906</v>
      </c>
      <c r="H31" s="197">
        <f t="shared" si="3"/>
        <v>0.35051304347826084</v>
      </c>
    </row>
    <row r="32" spans="2:10" x14ac:dyDescent="0.25">
      <c r="B32" s="14" t="s">
        <v>132</v>
      </c>
      <c r="C32" s="68">
        <v>687.36</v>
      </c>
      <c r="D32" s="5"/>
      <c r="E32" s="100">
        <v>2300</v>
      </c>
      <c r="F32" s="110">
        <v>806.18</v>
      </c>
      <c r="G32" s="197">
        <f t="shared" si="2"/>
        <v>1.1728642923649906</v>
      </c>
      <c r="H32" s="197">
        <f t="shared" si="3"/>
        <v>0.35051304347826084</v>
      </c>
    </row>
    <row r="33" spans="2:8" x14ac:dyDescent="0.25">
      <c r="B33" s="7">
        <v>8</v>
      </c>
      <c r="C33" s="97">
        <f t="shared" ref="C33:D33" si="13">+C34</f>
        <v>55.05</v>
      </c>
      <c r="D33" s="97">
        <f t="shared" si="13"/>
        <v>0</v>
      </c>
      <c r="E33" s="97">
        <f>+E34</f>
        <v>9000</v>
      </c>
      <c r="F33" s="97">
        <f>+F34</f>
        <v>7048.4</v>
      </c>
      <c r="G33" s="197">
        <f t="shared" si="2"/>
        <v>128.0363306085377</v>
      </c>
      <c r="H33" s="197">
        <f t="shared" si="3"/>
        <v>0.78315555555555549</v>
      </c>
    </row>
    <row r="34" spans="2:8" x14ac:dyDescent="0.25">
      <c r="B34" s="9" t="s">
        <v>133</v>
      </c>
      <c r="C34" s="68">
        <v>55.05</v>
      </c>
      <c r="D34" s="34"/>
      <c r="E34" s="100">
        <v>9000</v>
      </c>
      <c r="F34" s="110">
        <v>7048.4</v>
      </c>
      <c r="G34" s="197">
        <f t="shared" si="2"/>
        <v>128.0363306085377</v>
      </c>
      <c r="H34" s="197">
        <f t="shared" si="3"/>
        <v>0.78315555555555549</v>
      </c>
    </row>
  </sheetData>
  <mergeCells count="1">
    <mergeCell ref="B2:H2"/>
  </mergeCells>
  <pageMargins left="0.7" right="0.7" top="0.75" bottom="0.75" header="0.3" footer="0.3"/>
  <pageSetup paperSize="9" scale="7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F6" sqref="F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236" t="s">
        <v>43</v>
      </c>
      <c r="C2" s="236"/>
      <c r="D2" s="236"/>
      <c r="E2" s="236"/>
      <c r="F2" s="236"/>
      <c r="G2" s="236"/>
      <c r="H2" s="236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31.5" customHeight="1" x14ac:dyDescent="0.25">
      <c r="B4" s="47" t="s">
        <v>6</v>
      </c>
      <c r="C4" s="47" t="s">
        <v>202</v>
      </c>
      <c r="D4" s="47" t="s">
        <v>201</v>
      </c>
      <c r="E4" s="47" t="s">
        <v>200</v>
      </c>
      <c r="F4" s="47" t="s">
        <v>203</v>
      </c>
      <c r="G4" s="47" t="s">
        <v>16</v>
      </c>
      <c r="H4" s="47" t="s">
        <v>46</v>
      </c>
    </row>
    <row r="5" spans="2:8" s="33" customFormat="1" ht="11.25" x14ac:dyDescent="0.2">
      <c r="B5" s="48">
        <v>1</v>
      </c>
      <c r="C5" s="48"/>
      <c r="D5" s="48">
        <v>3</v>
      </c>
      <c r="E5" s="48">
        <v>4</v>
      </c>
      <c r="F5" s="48">
        <v>5</v>
      </c>
      <c r="G5" s="48" t="s">
        <v>18</v>
      </c>
      <c r="H5" s="48" t="s">
        <v>19</v>
      </c>
    </row>
    <row r="6" spans="2:8" ht="15.75" customHeight="1" x14ac:dyDescent="0.25">
      <c r="B6" s="7" t="s">
        <v>7</v>
      </c>
      <c r="C6" s="76">
        <f t="shared" ref="C6:D6" si="0">+C7+C9+C12</f>
        <v>476404.73</v>
      </c>
      <c r="D6" s="76"/>
      <c r="E6" s="76">
        <f>+E7+E9+E12</f>
        <v>1098515</v>
      </c>
      <c r="F6" s="76">
        <f>+F7+F9+F12</f>
        <v>578525.66999999993</v>
      </c>
      <c r="G6" s="197">
        <f>+F6/C6</f>
        <v>1.2143575274745906</v>
      </c>
      <c r="H6" s="197">
        <f>+F6/E6</f>
        <v>0.52664339585713438</v>
      </c>
    </row>
    <row r="7" spans="2:8" ht="15.75" customHeight="1" x14ac:dyDescent="0.25">
      <c r="B7" s="105" t="s">
        <v>134</v>
      </c>
      <c r="C7" s="111">
        <f t="shared" ref="C7:D7" si="1">+C8</f>
        <v>491.87</v>
      </c>
      <c r="D7" s="111"/>
      <c r="E7" s="111">
        <f>+E8</f>
        <v>500</v>
      </c>
      <c r="F7" s="199">
        <f>+F8</f>
        <v>459.57</v>
      </c>
      <c r="G7" s="106">
        <v>0</v>
      </c>
      <c r="H7" s="198">
        <f t="shared" ref="H7:H12" si="2">+F7/E7</f>
        <v>0.91913999999999996</v>
      </c>
    </row>
    <row r="8" spans="2:8" x14ac:dyDescent="0.25">
      <c r="B8" s="12" t="s">
        <v>135</v>
      </c>
      <c r="C8" s="279">
        <v>491.87</v>
      </c>
      <c r="D8" s="5"/>
      <c r="E8" s="68">
        <v>500</v>
      </c>
      <c r="F8" s="110">
        <v>459.57</v>
      </c>
      <c r="G8" s="197"/>
      <c r="H8" s="197"/>
    </row>
    <row r="9" spans="2:8" x14ac:dyDescent="0.25">
      <c r="B9" s="105" t="s">
        <v>136</v>
      </c>
      <c r="C9" s="111">
        <f t="shared" ref="C9:D9" si="3">+C11</f>
        <v>475048.86</v>
      </c>
      <c r="D9" s="111"/>
      <c r="E9" s="111">
        <f>+E11</f>
        <v>1096015</v>
      </c>
      <c r="F9" s="199">
        <f>+F11</f>
        <v>577212.1</v>
      </c>
      <c r="G9" s="198">
        <f t="shared" ref="G9:G12" si="4">+F9/C9</f>
        <v>1.215058383678681</v>
      </c>
      <c r="H9" s="198">
        <f t="shared" si="2"/>
        <v>0.52664616816375687</v>
      </c>
    </row>
    <row r="10" spans="2:8" x14ac:dyDescent="0.25">
      <c r="B10" s="14" t="s">
        <v>137</v>
      </c>
      <c r="C10" s="104"/>
      <c r="D10" s="5"/>
      <c r="E10" s="68"/>
      <c r="F10" s="110"/>
      <c r="G10" s="197"/>
      <c r="H10" s="197"/>
    </row>
    <row r="11" spans="2:8" x14ac:dyDescent="0.25">
      <c r="B11" s="14" t="s">
        <v>138</v>
      </c>
      <c r="C11" s="92">
        <v>475048.86</v>
      </c>
      <c r="D11" s="91"/>
      <c r="E11" s="92">
        <v>1096015</v>
      </c>
      <c r="F11" s="110">
        <v>577212.1</v>
      </c>
      <c r="G11" s="197"/>
      <c r="H11" s="197"/>
    </row>
    <row r="12" spans="2:8" x14ac:dyDescent="0.25">
      <c r="B12" s="105" t="s">
        <v>139</v>
      </c>
      <c r="C12" s="112">
        <f t="shared" ref="C12:D12" si="5">+C13</f>
        <v>864</v>
      </c>
      <c r="D12" s="112"/>
      <c r="E12" s="112">
        <f>+E13</f>
        <v>2000</v>
      </c>
      <c r="F12" s="199">
        <f>+F13</f>
        <v>854</v>
      </c>
      <c r="G12" s="198">
        <f t="shared" si="4"/>
        <v>0.98842592592592593</v>
      </c>
      <c r="H12" s="198">
        <f t="shared" si="2"/>
        <v>0.42699999999999999</v>
      </c>
    </row>
    <row r="13" spans="2:8" ht="25.5" x14ac:dyDescent="0.25">
      <c r="B13" s="102" t="s">
        <v>140</v>
      </c>
      <c r="C13" s="279">
        <v>864</v>
      </c>
      <c r="D13" s="5"/>
      <c r="E13" s="92">
        <v>2000</v>
      </c>
      <c r="F13" s="110">
        <v>854</v>
      </c>
      <c r="G13" s="197"/>
      <c r="H13" s="19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I23" sqref="I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236" t="s">
        <v>66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2:12" ht="15.75" customHeight="1" x14ac:dyDescent="0.25">
      <c r="B3" s="236" t="s">
        <v>35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249" t="s">
        <v>6</v>
      </c>
      <c r="C5" s="250"/>
      <c r="D5" s="250"/>
      <c r="E5" s="250"/>
      <c r="F5" s="251"/>
      <c r="G5" s="49" t="s">
        <v>59</v>
      </c>
      <c r="H5" s="47" t="s">
        <v>48</v>
      </c>
      <c r="I5" s="49" t="s">
        <v>47</v>
      </c>
      <c r="J5" s="49" t="s">
        <v>60</v>
      </c>
      <c r="K5" s="49" t="s">
        <v>16</v>
      </c>
      <c r="L5" s="49" t="s">
        <v>46</v>
      </c>
    </row>
    <row r="6" spans="2:12" x14ac:dyDescent="0.25">
      <c r="B6" s="249">
        <v>1</v>
      </c>
      <c r="C6" s="250"/>
      <c r="D6" s="250"/>
      <c r="E6" s="250"/>
      <c r="F6" s="251"/>
      <c r="G6" s="49">
        <v>2</v>
      </c>
      <c r="H6" s="49">
        <v>3</v>
      </c>
      <c r="I6" s="49">
        <v>4</v>
      </c>
      <c r="J6" s="49">
        <v>5</v>
      </c>
      <c r="K6" s="49" t="s">
        <v>18</v>
      </c>
      <c r="L6" s="49" t="s">
        <v>19</v>
      </c>
    </row>
    <row r="7" spans="2:12" ht="25.5" x14ac:dyDescent="0.25">
      <c r="B7" s="7">
        <v>8</v>
      </c>
      <c r="C7" s="7"/>
      <c r="D7" s="7"/>
      <c r="E7" s="7"/>
      <c r="F7" s="7" t="s">
        <v>8</v>
      </c>
      <c r="G7" s="5"/>
      <c r="H7" s="5"/>
      <c r="I7" s="5"/>
      <c r="J7" s="34"/>
      <c r="K7" s="34"/>
      <c r="L7" s="34"/>
    </row>
    <row r="8" spans="2:12" x14ac:dyDescent="0.25">
      <c r="B8" s="7"/>
      <c r="C8" s="12">
        <v>84</v>
      </c>
      <c r="D8" s="12"/>
      <c r="E8" s="12"/>
      <c r="F8" s="12" t="s">
        <v>13</v>
      </c>
      <c r="G8" s="5"/>
      <c r="H8" s="5"/>
      <c r="I8" s="5"/>
      <c r="J8" s="34"/>
      <c r="K8" s="34"/>
      <c r="L8" s="34"/>
    </row>
    <row r="9" spans="2:12" ht="51" x14ac:dyDescent="0.25">
      <c r="B9" s="8"/>
      <c r="C9" s="8"/>
      <c r="D9" s="8">
        <v>841</v>
      </c>
      <c r="E9" s="8"/>
      <c r="F9" s="35" t="s">
        <v>36</v>
      </c>
      <c r="G9" s="5"/>
      <c r="H9" s="5"/>
      <c r="I9" s="5"/>
      <c r="J9" s="34"/>
      <c r="K9" s="34"/>
      <c r="L9" s="34"/>
    </row>
    <row r="10" spans="2:12" ht="25.5" x14ac:dyDescent="0.25">
      <c r="B10" s="8"/>
      <c r="C10" s="8"/>
      <c r="D10" s="8"/>
      <c r="E10" s="8">
        <v>8413</v>
      </c>
      <c r="F10" s="35" t="s">
        <v>37</v>
      </c>
      <c r="G10" s="5"/>
      <c r="H10" s="5"/>
      <c r="I10" s="5"/>
      <c r="J10" s="34"/>
      <c r="K10" s="34"/>
      <c r="L10" s="34"/>
    </row>
    <row r="11" spans="2:12" x14ac:dyDescent="0.25">
      <c r="B11" s="8"/>
      <c r="C11" s="8"/>
      <c r="D11" s="8"/>
      <c r="E11" s="9" t="s">
        <v>22</v>
      </c>
      <c r="F11" s="14"/>
      <c r="G11" s="5"/>
      <c r="H11" s="5"/>
      <c r="I11" s="5"/>
      <c r="J11" s="34"/>
      <c r="K11" s="34"/>
      <c r="L11" s="34"/>
    </row>
    <row r="12" spans="2:12" ht="25.5" x14ac:dyDescent="0.25">
      <c r="B12" s="10">
        <v>5</v>
      </c>
      <c r="C12" s="11"/>
      <c r="D12" s="11"/>
      <c r="E12" s="11"/>
      <c r="F12" s="27" t="s">
        <v>9</v>
      </c>
      <c r="G12" s="5"/>
      <c r="H12" s="5"/>
      <c r="I12" s="5"/>
      <c r="J12" s="34"/>
      <c r="K12" s="34"/>
      <c r="L12" s="34"/>
    </row>
    <row r="13" spans="2:12" ht="25.5" x14ac:dyDescent="0.25">
      <c r="B13" s="12"/>
      <c r="C13" s="12">
        <v>54</v>
      </c>
      <c r="D13" s="12"/>
      <c r="E13" s="12"/>
      <c r="F13" s="28" t="s">
        <v>14</v>
      </c>
      <c r="G13" s="5"/>
      <c r="H13" s="5"/>
      <c r="I13" s="6"/>
      <c r="J13" s="34"/>
      <c r="K13" s="34"/>
      <c r="L13" s="34"/>
    </row>
    <row r="14" spans="2:12" ht="63.75" x14ac:dyDescent="0.25">
      <c r="B14" s="12"/>
      <c r="C14" s="12"/>
      <c r="D14" s="12">
        <v>541</v>
      </c>
      <c r="E14" s="35"/>
      <c r="F14" s="35" t="s">
        <v>38</v>
      </c>
      <c r="G14" s="5"/>
      <c r="H14" s="5"/>
      <c r="I14" s="6"/>
      <c r="J14" s="34"/>
      <c r="K14" s="34"/>
      <c r="L14" s="34"/>
    </row>
    <row r="15" spans="2:12" ht="38.25" x14ac:dyDescent="0.25">
      <c r="B15" s="12"/>
      <c r="C15" s="12"/>
      <c r="D15" s="12"/>
      <c r="E15" s="35">
        <v>5413</v>
      </c>
      <c r="F15" s="35" t="s">
        <v>39</v>
      </c>
      <c r="G15" s="5"/>
      <c r="H15" s="5"/>
      <c r="I15" s="6"/>
      <c r="J15" s="34"/>
      <c r="K15" s="34"/>
      <c r="L15" s="34"/>
    </row>
    <row r="16" spans="2:12" x14ac:dyDescent="0.25">
      <c r="B16" s="13" t="s">
        <v>15</v>
      </c>
      <c r="C16" s="11"/>
      <c r="D16" s="11"/>
      <c r="E16" s="11"/>
      <c r="F16" s="27" t="s">
        <v>22</v>
      </c>
      <c r="G16" s="5"/>
      <c r="H16" s="5"/>
      <c r="I16" s="5"/>
      <c r="J16" s="34"/>
      <c r="K16" s="34"/>
      <c r="L16" s="34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E29" sqref="E2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236" t="s">
        <v>40</v>
      </c>
      <c r="C2" s="236"/>
      <c r="D2" s="236"/>
      <c r="E2" s="236"/>
      <c r="F2" s="236"/>
      <c r="G2" s="236"/>
      <c r="H2" s="236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7" t="s">
        <v>6</v>
      </c>
      <c r="C4" s="47" t="s">
        <v>59</v>
      </c>
      <c r="D4" s="47" t="s">
        <v>48</v>
      </c>
      <c r="E4" s="47" t="s">
        <v>45</v>
      </c>
      <c r="F4" s="47" t="s">
        <v>60</v>
      </c>
      <c r="G4" s="47" t="s">
        <v>16</v>
      </c>
      <c r="H4" s="47" t="s">
        <v>46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18</v>
      </c>
      <c r="H5" s="47" t="s">
        <v>19</v>
      </c>
    </row>
    <row r="6" spans="2:8" x14ac:dyDescent="0.25">
      <c r="B6" s="7" t="s">
        <v>41</v>
      </c>
      <c r="C6" s="5"/>
      <c r="D6" s="5"/>
      <c r="E6" s="6"/>
      <c r="F6" s="34"/>
      <c r="G6" s="34"/>
      <c r="H6" s="34"/>
    </row>
    <row r="7" spans="2:8" x14ac:dyDescent="0.25">
      <c r="B7" s="7" t="s">
        <v>31</v>
      </c>
      <c r="C7" s="5"/>
      <c r="D7" s="5"/>
      <c r="E7" s="5"/>
      <c r="F7" s="34"/>
      <c r="G7" s="34"/>
      <c r="H7" s="34"/>
    </row>
    <row r="8" spans="2:8" x14ac:dyDescent="0.25">
      <c r="B8" s="38" t="s">
        <v>30</v>
      </c>
      <c r="C8" s="5"/>
      <c r="D8" s="5"/>
      <c r="E8" s="5"/>
      <c r="F8" s="34"/>
      <c r="G8" s="34"/>
      <c r="H8" s="34"/>
    </row>
    <row r="9" spans="2:8" x14ac:dyDescent="0.25">
      <c r="B9" s="37" t="s">
        <v>29</v>
      </c>
      <c r="C9" s="5"/>
      <c r="D9" s="5"/>
      <c r="E9" s="5"/>
      <c r="F9" s="34"/>
      <c r="G9" s="34"/>
      <c r="H9" s="34"/>
    </row>
    <row r="10" spans="2:8" x14ac:dyDescent="0.25">
      <c r="B10" s="37" t="s">
        <v>22</v>
      </c>
      <c r="C10" s="5"/>
      <c r="D10" s="5"/>
      <c r="E10" s="5"/>
      <c r="F10" s="34"/>
      <c r="G10" s="34"/>
      <c r="H10" s="34"/>
    </row>
    <row r="11" spans="2:8" x14ac:dyDescent="0.25">
      <c r="B11" s="7" t="s">
        <v>28</v>
      </c>
      <c r="C11" s="5"/>
      <c r="D11" s="5"/>
      <c r="E11" s="6"/>
      <c r="F11" s="34"/>
      <c r="G11" s="34"/>
      <c r="H11" s="34"/>
    </row>
    <row r="12" spans="2:8" x14ac:dyDescent="0.25">
      <c r="B12" s="36" t="s">
        <v>27</v>
      </c>
      <c r="C12" s="5"/>
      <c r="D12" s="5"/>
      <c r="E12" s="6"/>
      <c r="F12" s="34"/>
      <c r="G12" s="34"/>
      <c r="H12" s="34"/>
    </row>
    <row r="13" spans="2:8" x14ac:dyDescent="0.25">
      <c r="B13" s="7" t="s">
        <v>26</v>
      </c>
      <c r="C13" s="5"/>
      <c r="D13" s="5"/>
      <c r="E13" s="6"/>
      <c r="F13" s="34"/>
      <c r="G13" s="34"/>
      <c r="H13" s="34"/>
    </row>
    <row r="14" spans="2:8" x14ac:dyDescent="0.25">
      <c r="B14" s="36" t="s">
        <v>25</v>
      </c>
      <c r="C14" s="5"/>
      <c r="D14" s="5"/>
      <c r="E14" s="6"/>
      <c r="F14" s="34"/>
      <c r="G14" s="34"/>
      <c r="H14" s="34"/>
    </row>
    <row r="15" spans="2:8" x14ac:dyDescent="0.25">
      <c r="B15" s="12" t="s">
        <v>15</v>
      </c>
      <c r="C15" s="5"/>
      <c r="D15" s="5"/>
      <c r="E15" s="6"/>
      <c r="F15" s="34"/>
      <c r="G15" s="34"/>
      <c r="H15" s="34"/>
    </row>
    <row r="16" spans="2:8" x14ac:dyDescent="0.25">
      <c r="B16" s="36"/>
      <c r="C16" s="5"/>
      <c r="D16" s="5"/>
      <c r="E16" s="6"/>
      <c r="F16" s="34"/>
      <c r="G16" s="34"/>
      <c r="H16" s="34"/>
    </row>
    <row r="17" spans="2:8" ht="15.75" customHeight="1" x14ac:dyDescent="0.25">
      <c r="B17" s="7" t="s">
        <v>42</v>
      </c>
      <c r="C17" s="5"/>
      <c r="D17" s="5"/>
      <c r="E17" s="6"/>
      <c r="F17" s="34"/>
      <c r="G17" s="34"/>
      <c r="H17" s="34"/>
    </row>
    <row r="18" spans="2:8" ht="15.75" customHeight="1" x14ac:dyDescent="0.25">
      <c r="B18" s="7" t="s">
        <v>31</v>
      </c>
      <c r="C18" s="5"/>
      <c r="D18" s="5"/>
      <c r="E18" s="5"/>
      <c r="F18" s="34"/>
      <c r="G18" s="34"/>
      <c r="H18" s="34"/>
    </row>
    <row r="19" spans="2:8" x14ac:dyDescent="0.25">
      <c r="B19" s="38" t="s">
        <v>30</v>
      </c>
      <c r="C19" s="5"/>
      <c r="D19" s="5"/>
      <c r="E19" s="5"/>
      <c r="F19" s="34"/>
      <c r="G19" s="34"/>
      <c r="H19" s="34"/>
    </row>
    <row r="20" spans="2:8" x14ac:dyDescent="0.25">
      <c r="B20" s="37" t="s">
        <v>29</v>
      </c>
      <c r="C20" s="5"/>
      <c r="D20" s="5"/>
      <c r="E20" s="5"/>
      <c r="F20" s="34"/>
      <c r="G20" s="34"/>
      <c r="H20" s="34"/>
    </row>
    <row r="21" spans="2:8" x14ac:dyDescent="0.25">
      <c r="B21" s="37" t="s">
        <v>22</v>
      </c>
      <c r="C21" s="5"/>
      <c r="D21" s="5"/>
      <c r="E21" s="5"/>
      <c r="F21" s="34"/>
      <c r="G21" s="34"/>
      <c r="H21" s="34"/>
    </row>
    <row r="22" spans="2:8" x14ac:dyDescent="0.25">
      <c r="B22" s="7" t="s">
        <v>28</v>
      </c>
      <c r="C22" s="5"/>
      <c r="D22" s="5"/>
      <c r="E22" s="6"/>
      <c r="F22" s="34"/>
      <c r="G22" s="34"/>
      <c r="H22" s="34"/>
    </row>
    <row r="23" spans="2:8" x14ac:dyDescent="0.25">
      <c r="B23" s="36" t="s">
        <v>27</v>
      </c>
      <c r="C23" s="5"/>
      <c r="D23" s="5"/>
      <c r="E23" s="6"/>
      <c r="F23" s="34"/>
      <c r="G23" s="34"/>
      <c r="H23" s="34"/>
    </row>
    <row r="24" spans="2:8" x14ac:dyDescent="0.25">
      <c r="B24" s="7" t="s">
        <v>26</v>
      </c>
      <c r="C24" s="5"/>
      <c r="D24" s="5"/>
      <c r="E24" s="6"/>
      <c r="F24" s="34"/>
      <c r="G24" s="34"/>
      <c r="H24" s="34"/>
    </row>
    <row r="25" spans="2:8" x14ac:dyDescent="0.25">
      <c r="B25" s="36" t="s">
        <v>25</v>
      </c>
      <c r="C25" s="5"/>
      <c r="D25" s="5"/>
      <c r="E25" s="6"/>
      <c r="F25" s="34"/>
      <c r="G25" s="34"/>
      <c r="H25" s="34"/>
    </row>
    <row r="26" spans="2:8" x14ac:dyDescent="0.25">
      <c r="B26" s="12" t="s">
        <v>15</v>
      </c>
      <c r="C26" s="5"/>
      <c r="D26" s="5"/>
      <c r="E26" s="6"/>
      <c r="F26" s="34"/>
      <c r="G26" s="34"/>
      <c r="H26" s="3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2"/>
  <sheetViews>
    <sheetView zoomScaleNormal="100" workbookViewId="0">
      <selection activeCell="H8" sqref="H8"/>
    </sheetView>
  </sheetViews>
  <sheetFormatPr defaultRowHeight="15" x14ac:dyDescent="0.25"/>
  <cols>
    <col min="2" max="2" width="7.42578125" bestFit="1" customWidth="1"/>
    <col min="3" max="3" width="7" customWidth="1"/>
    <col min="4" max="4" width="6.28515625" customWidth="1"/>
    <col min="5" max="5" width="48.5703125" customWidth="1"/>
    <col min="6" max="6" width="14.85546875" customWidth="1"/>
    <col min="7" max="7" width="25.28515625" customWidth="1"/>
    <col min="8" max="8" width="25.28515625" style="162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158"/>
      <c r="I1" s="3"/>
    </row>
    <row r="2" spans="2:9" ht="18" customHeight="1" x14ac:dyDescent="0.25">
      <c r="B2" s="236" t="s">
        <v>10</v>
      </c>
      <c r="C2" s="266"/>
      <c r="D2" s="266"/>
      <c r="E2" s="266"/>
      <c r="F2" s="266"/>
      <c r="G2" s="266"/>
      <c r="H2" s="266"/>
      <c r="I2" s="266"/>
    </row>
    <row r="3" spans="2:9" ht="18" x14ac:dyDescent="0.25">
      <c r="B3" s="2"/>
      <c r="C3" s="2"/>
      <c r="D3" s="2"/>
      <c r="E3" s="2"/>
      <c r="F3" s="2"/>
      <c r="G3" s="2"/>
      <c r="H3" s="158"/>
      <c r="I3" s="3"/>
    </row>
    <row r="4" spans="2:9" ht="15.75" x14ac:dyDescent="0.25">
      <c r="B4" s="270" t="s">
        <v>67</v>
      </c>
      <c r="C4" s="270"/>
      <c r="D4" s="270"/>
      <c r="E4" s="270"/>
      <c r="F4" s="270"/>
      <c r="G4" s="270"/>
      <c r="H4" s="270"/>
      <c r="I4" s="270"/>
    </row>
    <row r="5" spans="2:9" ht="18" x14ac:dyDescent="0.25">
      <c r="B5" s="20"/>
      <c r="C5" s="20"/>
      <c r="D5" s="20"/>
      <c r="E5" s="20"/>
      <c r="F5" s="20"/>
      <c r="G5" s="20"/>
      <c r="H5" s="158"/>
      <c r="I5" s="3"/>
    </row>
    <row r="6" spans="2:9" ht="38.25" x14ac:dyDescent="0.25">
      <c r="B6" s="249" t="s">
        <v>6</v>
      </c>
      <c r="C6" s="250"/>
      <c r="D6" s="250"/>
      <c r="E6" s="251"/>
      <c r="F6" s="47" t="s">
        <v>201</v>
      </c>
      <c r="G6" s="47" t="s">
        <v>200</v>
      </c>
      <c r="H6" s="159" t="s">
        <v>204</v>
      </c>
      <c r="I6" s="47" t="s">
        <v>46</v>
      </c>
    </row>
    <row r="7" spans="2:9" s="33" customFormat="1" ht="15.75" customHeight="1" x14ac:dyDescent="0.2">
      <c r="B7" s="246">
        <v>1</v>
      </c>
      <c r="C7" s="247"/>
      <c r="D7" s="247"/>
      <c r="E7" s="248"/>
      <c r="F7" s="48">
        <v>2</v>
      </c>
      <c r="G7" s="48">
        <v>3</v>
      </c>
      <c r="H7" s="190">
        <v>4</v>
      </c>
      <c r="I7" s="48" t="s">
        <v>44</v>
      </c>
    </row>
    <row r="8" spans="2:9" s="50" customFormat="1" ht="30" customHeight="1" x14ac:dyDescent="0.25">
      <c r="B8" s="271">
        <v>11453</v>
      </c>
      <c r="C8" s="272"/>
      <c r="D8" s="273"/>
      <c r="E8" s="195" t="s">
        <v>141</v>
      </c>
      <c r="F8" s="192"/>
      <c r="G8" s="194">
        <f>+G9+G15+G21+G27</f>
        <v>1098515</v>
      </c>
      <c r="H8" s="194">
        <f>+H9+H15+H21+H27</f>
        <v>578525.67000000004</v>
      </c>
      <c r="I8" s="196">
        <f>+H8/G8</f>
        <v>0.52664339585713449</v>
      </c>
    </row>
    <row r="9" spans="2:9" s="50" customFormat="1" ht="30" customHeight="1" x14ac:dyDescent="0.25">
      <c r="B9" s="267" t="s">
        <v>152</v>
      </c>
      <c r="C9" s="268"/>
      <c r="D9" s="269"/>
      <c r="E9" s="191" t="s">
        <v>153</v>
      </c>
      <c r="F9" s="192"/>
      <c r="G9" s="193">
        <f>+G10</f>
        <v>200</v>
      </c>
      <c r="H9" s="193">
        <f>+H10</f>
        <v>200</v>
      </c>
      <c r="I9" s="196">
        <f t="shared" ref="I9:I71" si="0">+H9/G9</f>
        <v>1</v>
      </c>
    </row>
    <row r="10" spans="2:9" s="50" customFormat="1" ht="30" customHeight="1" x14ac:dyDescent="0.25">
      <c r="B10" s="274" t="s">
        <v>154</v>
      </c>
      <c r="C10" s="275"/>
      <c r="D10" s="276"/>
      <c r="E10" s="184" t="s">
        <v>155</v>
      </c>
      <c r="F10" s="177"/>
      <c r="G10" s="187">
        <f>+G12</f>
        <v>200</v>
      </c>
      <c r="H10" s="187">
        <f>+H12</f>
        <v>200</v>
      </c>
      <c r="I10" s="196">
        <f t="shared" si="0"/>
        <v>1</v>
      </c>
    </row>
    <row r="11" spans="2:9" s="50" customFormat="1" ht="30" customHeight="1" x14ac:dyDescent="0.25">
      <c r="B11" s="258" t="s">
        <v>160</v>
      </c>
      <c r="C11" s="259"/>
      <c r="D11" s="260"/>
      <c r="E11" s="168" t="s">
        <v>147</v>
      </c>
      <c r="F11" s="122"/>
      <c r="G11" s="140"/>
      <c r="H11" s="140"/>
      <c r="I11" s="196"/>
    </row>
    <row r="12" spans="2:9" s="50" customFormat="1" ht="30" customHeight="1" x14ac:dyDescent="0.25">
      <c r="B12" s="258">
        <v>3</v>
      </c>
      <c r="C12" s="259"/>
      <c r="D12" s="260"/>
      <c r="E12" s="143" t="s">
        <v>3</v>
      </c>
      <c r="F12" s="122"/>
      <c r="G12" s="140">
        <f>+G13</f>
        <v>200</v>
      </c>
      <c r="H12" s="140">
        <f>+H14</f>
        <v>200</v>
      </c>
      <c r="I12" s="196">
        <f t="shared" si="0"/>
        <v>1</v>
      </c>
    </row>
    <row r="13" spans="2:9" s="50" customFormat="1" ht="20.100000000000001" customHeight="1" x14ac:dyDescent="0.25">
      <c r="B13" s="277">
        <v>32</v>
      </c>
      <c r="C13" s="277"/>
      <c r="D13" s="277"/>
      <c r="E13" s="131" t="s">
        <v>12</v>
      </c>
      <c r="F13" s="130"/>
      <c r="G13" s="133">
        <v>200</v>
      </c>
      <c r="H13" s="133"/>
      <c r="I13" s="196">
        <f t="shared" si="0"/>
        <v>0</v>
      </c>
    </row>
    <row r="14" spans="2:9" s="50" customFormat="1" ht="30" customHeight="1" x14ac:dyDescent="0.25">
      <c r="B14" s="185"/>
      <c r="C14" s="186"/>
      <c r="D14" s="151">
        <v>3299</v>
      </c>
      <c r="E14" s="151" t="s">
        <v>120</v>
      </c>
      <c r="F14" s="121"/>
      <c r="G14" s="121"/>
      <c r="H14" s="150">
        <v>200</v>
      </c>
      <c r="I14" s="196"/>
    </row>
    <row r="15" spans="2:9" s="50" customFormat="1" ht="30" customHeight="1" x14ac:dyDescent="0.25">
      <c r="B15" s="267" t="s">
        <v>142</v>
      </c>
      <c r="C15" s="268"/>
      <c r="D15" s="269"/>
      <c r="E15" s="191" t="s">
        <v>143</v>
      </c>
      <c r="F15" s="192"/>
      <c r="G15" s="193">
        <f>+G16</f>
        <v>500</v>
      </c>
      <c r="H15" s="193">
        <f>+H16</f>
        <v>459.57</v>
      </c>
      <c r="I15" s="196">
        <f t="shared" si="0"/>
        <v>0.91913999999999996</v>
      </c>
    </row>
    <row r="16" spans="2:9" s="50" customFormat="1" ht="30" customHeight="1" x14ac:dyDescent="0.25">
      <c r="B16" s="274" t="s">
        <v>145</v>
      </c>
      <c r="C16" s="275"/>
      <c r="D16" s="276"/>
      <c r="E16" s="184" t="s">
        <v>144</v>
      </c>
      <c r="F16" s="177"/>
      <c r="G16" s="187">
        <f>+G18</f>
        <v>500</v>
      </c>
      <c r="H16" s="187">
        <f>+H18</f>
        <v>459.57</v>
      </c>
      <c r="I16" s="196">
        <f t="shared" si="0"/>
        <v>0.91913999999999996</v>
      </c>
    </row>
    <row r="17" spans="2:9" s="50" customFormat="1" ht="30" customHeight="1" x14ac:dyDescent="0.25">
      <c r="B17" s="258" t="s">
        <v>160</v>
      </c>
      <c r="C17" s="259"/>
      <c r="D17" s="260"/>
      <c r="E17" s="168" t="s">
        <v>147</v>
      </c>
      <c r="F17" s="122"/>
      <c r="G17" s="140"/>
      <c r="H17" s="140"/>
      <c r="I17" s="196"/>
    </row>
    <row r="18" spans="2:9" s="50" customFormat="1" ht="30" customHeight="1" x14ac:dyDescent="0.25">
      <c r="B18" s="258">
        <v>3</v>
      </c>
      <c r="C18" s="259"/>
      <c r="D18" s="260"/>
      <c r="E18" s="143" t="s">
        <v>3</v>
      </c>
      <c r="F18" s="122"/>
      <c r="G18" s="140">
        <f>+G19</f>
        <v>500</v>
      </c>
      <c r="H18" s="140">
        <f>+H19</f>
        <v>459.57</v>
      </c>
      <c r="I18" s="196">
        <f t="shared" si="0"/>
        <v>0.91913999999999996</v>
      </c>
    </row>
    <row r="19" spans="2:9" s="50" customFormat="1" ht="20.100000000000001" customHeight="1" x14ac:dyDescent="0.25">
      <c r="B19" s="277">
        <v>32</v>
      </c>
      <c r="C19" s="277"/>
      <c r="D19" s="277"/>
      <c r="E19" s="131" t="s">
        <v>12</v>
      </c>
      <c r="F19" s="130"/>
      <c r="G19" s="189">
        <v>500</v>
      </c>
      <c r="H19" s="133">
        <f>+H20</f>
        <v>459.57</v>
      </c>
      <c r="I19" s="196">
        <f t="shared" si="0"/>
        <v>0.91913999999999996</v>
      </c>
    </row>
    <row r="20" spans="2:9" s="50" customFormat="1" ht="30" customHeight="1" x14ac:dyDescent="0.25">
      <c r="B20" s="185"/>
      <c r="C20" s="186"/>
      <c r="D20" s="151">
        <v>3221</v>
      </c>
      <c r="E20" s="151" t="s">
        <v>146</v>
      </c>
      <c r="F20" s="113"/>
      <c r="G20" s="51"/>
      <c r="H20" s="150">
        <v>459.57</v>
      </c>
      <c r="I20" s="196"/>
    </row>
    <row r="21" spans="2:9" s="50" customFormat="1" ht="30" customHeight="1" x14ac:dyDescent="0.25">
      <c r="B21" s="267" t="s">
        <v>148</v>
      </c>
      <c r="C21" s="268"/>
      <c r="D21" s="269"/>
      <c r="E21" s="191" t="s">
        <v>149</v>
      </c>
      <c r="F21" s="192"/>
      <c r="G21" s="193">
        <f>+G22</f>
        <v>2000</v>
      </c>
      <c r="H21" s="193">
        <f>+H22</f>
        <v>854</v>
      </c>
      <c r="I21" s="196">
        <f t="shared" si="0"/>
        <v>0.42699999999999999</v>
      </c>
    </row>
    <row r="22" spans="2:9" s="50" customFormat="1" ht="30" customHeight="1" x14ac:dyDescent="0.25">
      <c r="B22" s="274" t="s">
        <v>150</v>
      </c>
      <c r="C22" s="275"/>
      <c r="D22" s="276"/>
      <c r="E22" s="184" t="s">
        <v>151</v>
      </c>
      <c r="F22" s="177"/>
      <c r="G22" s="187">
        <f>+G24</f>
        <v>2000</v>
      </c>
      <c r="H22" s="187">
        <f>+H24</f>
        <v>854</v>
      </c>
      <c r="I22" s="196">
        <f t="shared" si="0"/>
        <v>0.42699999999999999</v>
      </c>
    </row>
    <row r="23" spans="2:9" s="50" customFormat="1" ht="30" customHeight="1" x14ac:dyDescent="0.25">
      <c r="B23" s="258" t="s">
        <v>160</v>
      </c>
      <c r="C23" s="259"/>
      <c r="D23" s="260"/>
      <c r="E23" s="168" t="s">
        <v>147</v>
      </c>
      <c r="F23" s="122"/>
      <c r="G23" s="140"/>
      <c r="H23" s="140"/>
      <c r="I23" s="196"/>
    </row>
    <row r="24" spans="2:9" s="50" customFormat="1" ht="30" customHeight="1" x14ac:dyDescent="0.25">
      <c r="B24" s="258">
        <v>3</v>
      </c>
      <c r="C24" s="259"/>
      <c r="D24" s="260"/>
      <c r="E24" s="143" t="s">
        <v>3</v>
      </c>
      <c r="F24" s="122"/>
      <c r="G24" s="140">
        <f>+G25</f>
        <v>2000</v>
      </c>
      <c r="H24" s="140">
        <f>+H25</f>
        <v>854</v>
      </c>
      <c r="I24" s="196">
        <f t="shared" si="0"/>
        <v>0.42699999999999999</v>
      </c>
    </row>
    <row r="25" spans="2:9" s="50" customFormat="1" ht="20.100000000000001" customHeight="1" x14ac:dyDescent="0.25">
      <c r="B25" s="277">
        <v>32</v>
      </c>
      <c r="C25" s="277"/>
      <c r="D25" s="277"/>
      <c r="E25" s="131" t="s">
        <v>12</v>
      </c>
      <c r="F25" s="130"/>
      <c r="G25" s="133">
        <v>2000</v>
      </c>
      <c r="H25" s="133">
        <f>+H26</f>
        <v>854</v>
      </c>
      <c r="I25" s="196">
        <f t="shared" si="0"/>
        <v>0.42699999999999999</v>
      </c>
    </row>
    <row r="26" spans="2:9" s="50" customFormat="1" ht="30" customHeight="1" x14ac:dyDescent="0.25">
      <c r="B26" s="185"/>
      <c r="C26" s="186"/>
      <c r="D26" s="151">
        <v>3222</v>
      </c>
      <c r="E26" s="151" t="s">
        <v>198</v>
      </c>
      <c r="F26" s="113"/>
      <c r="G26" s="188"/>
      <c r="H26" s="161">
        <v>854</v>
      </c>
      <c r="I26" s="196"/>
    </row>
    <row r="27" spans="2:9" ht="30" customHeight="1" x14ac:dyDescent="0.25">
      <c r="B27" s="267" t="s">
        <v>156</v>
      </c>
      <c r="C27" s="268"/>
      <c r="D27" s="269"/>
      <c r="E27" s="191" t="s">
        <v>157</v>
      </c>
      <c r="F27" s="192"/>
      <c r="G27" s="193">
        <f>+G28+G60+G74+G79+G84+G130+G135+G142+G163+G170+G178+G183</f>
        <v>1095815</v>
      </c>
      <c r="H27" s="193">
        <f>+H28+H60+H74+H79+H84+H130+H135+H142+H163+H170+H178+H183</f>
        <v>577012.10000000009</v>
      </c>
      <c r="I27" s="196">
        <f t="shared" si="0"/>
        <v>0.52655977514452723</v>
      </c>
    </row>
    <row r="28" spans="2:9" ht="35.1" customHeight="1" x14ac:dyDescent="0.25">
      <c r="B28" s="255" t="s">
        <v>158</v>
      </c>
      <c r="C28" s="256"/>
      <c r="D28" s="257"/>
      <c r="E28" s="172" t="s">
        <v>159</v>
      </c>
      <c r="F28" s="177"/>
      <c r="G28" s="174">
        <f>+G30+G52</f>
        <v>784450</v>
      </c>
      <c r="H28" s="174">
        <f>+H30+H52</f>
        <v>449282.04</v>
      </c>
      <c r="I28" s="196">
        <f t="shared" si="0"/>
        <v>0.57273508827841157</v>
      </c>
    </row>
    <row r="29" spans="2:9" ht="16.5" customHeight="1" x14ac:dyDescent="0.25">
      <c r="B29" s="258" t="s">
        <v>160</v>
      </c>
      <c r="C29" s="259"/>
      <c r="D29" s="260"/>
      <c r="E29" s="168" t="s">
        <v>147</v>
      </c>
      <c r="F29" s="122"/>
      <c r="G29" s="128"/>
      <c r="H29" s="124"/>
      <c r="I29" s="196"/>
    </row>
    <row r="30" spans="2:9" ht="15" customHeight="1" x14ac:dyDescent="0.25">
      <c r="B30" s="258">
        <v>3</v>
      </c>
      <c r="C30" s="259"/>
      <c r="D30" s="260"/>
      <c r="E30" s="143" t="s">
        <v>3</v>
      </c>
      <c r="F30" s="144"/>
      <c r="G30" s="145">
        <f>+G31+G49</f>
        <v>55450</v>
      </c>
      <c r="H30" s="145">
        <f>+H31+H49</f>
        <v>35267.56</v>
      </c>
      <c r="I30" s="196">
        <f t="shared" si="0"/>
        <v>0.63602452660054098</v>
      </c>
    </row>
    <row r="31" spans="2:9" ht="20.100000000000001" customHeight="1" x14ac:dyDescent="0.25">
      <c r="B31" s="252">
        <v>32</v>
      </c>
      <c r="C31" s="253"/>
      <c r="D31" s="254"/>
      <c r="E31" s="129" t="s">
        <v>12</v>
      </c>
      <c r="F31" s="134"/>
      <c r="G31" s="132">
        <v>54990</v>
      </c>
      <c r="H31" s="135">
        <f>SUM(H32:H48)</f>
        <v>35018.31</v>
      </c>
      <c r="I31" s="196">
        <f t="shared" si="0"/>
        <v>0.6368123295144571</v>
      </c>
    </row>
    <row r="32" spans="2:9" ht="15" customHeight="1" x14ac:dyDescent="0.25">
      <c r="B32" s="114"/>
      <c r="C32" s="115"/>
      <c r="D32" s="151">
        <v>3211</v>
      </c>
      <c r="E32" s="151" t="s">
        <v>24</v>
      </c>
      <c r="F32" s="34"/>
      <c r="G32" s="116"/>
      <c r="H32" s="154">
        <v>846</v>
      </c>
      <c r="I32" s="196"/>
    </row>
    <row r="33" spans="2:9" ht="15" customHeight="1" x14ac:dyDescent="0.25">
      <c r="B33" s="114"/>
      <c r="C33" s="115"/>
      <c r="D33" s="151">
        <v>3221</v>
      </c>
      <c r="E33" s="151" t="s">
        <v>196</v>
      </c>
      <c r="F33" s="34"/>
      <c r="G33" s="116"/>
      <c r="H33" s="160">
        <v>2281.7800000000002</v>
      </c>
      <c r="I33" s="196"/>
    </row>
    <row r="34" spans="2:9" ht="15" customHeight="1" x14ac:dyDescent="0.25">
      <c r="B34" s="114"/>
      <c r="C34" s="115"/>
      <c r="D34" s="151">
        <v>3223</v>
      </c>
      <c r="E34" s="151" t="s">
        <v>104</v>
      </c>
      <c r="F34" s="34"/>
      <c r="G34" s="116"/>
      <c r="H34" s="160">
        <v>10501.98</v>
      </c>
      <c r="I34" s="196"/>
    </row>
    <row r="35" spans="2:9" ht="15" customHeight="1" x14ac:dyDescent="0.25">
      <c r="B35" s="114"/>
      <c r="C35" s="115"/>
      <c r="D35" s="151">
        <v>3224</v>
      </c>
      <c r="E35" s="151" t="s">
        <v>105</v>
      </c>
      <c r="F35" s="34"/>
      <c r="G35" s="116"/>
      <c r="H35" s="160">
        <v>65.31</v>
      </c>
      <c r="I35" s="196"/>
    </row>
    <row r="36" spans="2:9" ht="15" customHeight="1" x14ac:dyDescent="0.25">
      <c r="B36" s="114"/>
      <c r="C36" s="115"/>
      <c r="D36" s="151">
        <v>3227</v>
      </c>
      <c r="E36" s="151" t="s">
        <v>107</v>
      </c>
      <c r="F36" s="34"/>
      <c r="G36" s="116"/>
      <c r="H36" s="160">
        <v>188.87</v>
      </c>
      <c r="I36" s="196"/>
    </row>
    <row r="37" spans="2:9" ht="15" customHeight="1" x14ac:dyDescent="0.25">
      <c r="B37" s="114"/>
      <c r="C37" s="115"/>
      <c r="D37" s="151">
        <v>3231</v>
      </c>
      <c r="E37" s="151" t="s">
        <v>108</v>
      </c>
      <c r="F37" s="34"/>
      <c r="G37" s="116"/>
      <c r="H37" s="160">
        <v>871.7</v>
      </c>
      <c r="I37" s="196"/>
    </row>
    <row r="38" spans="2:9" ht="15" customHeight="1" x14ac:dyDescent="0.25">
      <c r="B38" s="114"/>
      <c r="C38" s="115"/>
      <c r="D38" s="151">
        <v>3232</v>
      </c>
      <c r="E38" s="151" t="s">
        <v>109</v>
      </c>
      <c r="F38" s="34"/>
      <c r="G38" s="116"/>
      <c r="H38" s="160">
        <v>2242.73</v>
      </c>
      <c r="I38" s="196"/>
    </row>
    <row r="39" spans="2:9" ht="15" customHeight="1" x14ac:dyDescent="0.25">
      <c r="B39" s="114"/>
      <c r="C39" s="115"/>
      <c r="D39" s="151">
        <v>3234</v>
      </c>
      <c r="E39" s="151" t="s">
        <v>110</v>
      </c>
      <c r="F39" s="34"/>
      <c r="G39" s="116"/>
      <c r="H39" s="160">
        <v>4316.8500000000004</v>
      </c>
      <c r="I39" s="196"/>
    </row>
    <row r="40" spans="2:9" ht="15" customHeight="1" x14ac:dyDescent="0.25">
      <c r="B40" s="114"/>
      <c r="C40" s="115"/>
      <c r="D40" s="151">
        <v>3235</v>
      </c>
      <c r="E40" s="151" t="s">
        <v>111</v>
      </c>
      <c r="F40" s="34"/>
      <c r="G40" s="116"/>
      <c r="H40" s="160">
        <v>9543.42</v>
      </c>
      <c r="I40" s="196"/>
    </row>
    <row r="41" spans="2:9" ht="15" customHeight="1" x14ac:dyDescent="0.25">
      <c r="B41" s="114"/>
      <c r="C41" s="115"/>
      <c r="D41" s="151">
        <v>3236</v>
      </c>
      <c r="E41" s="151" t="s">
        <v>112</v>
      </c>
      <c r="F41" s="34"/>
      <c r="G41" s="116"/>
      <c r="H41" s="160">
        <v>0</v>
      </c>
      <c r="I41" s="196"/>
    </row>
    <row r="42" spans="2:9" ht="15" customHeight="1" x14ac:dyDescent="0.25">
      <c r="B42" s="114"/>
      <c r="C42" s="115"/>
      <c r="D42" s="151">
        <v>3237</v>
      </c>
      <c r="E42" s="151" t="s">
        <v>113</v>
      </c>
      <c r="F42" s="34"/>
      <c r="G42" s="116"/>
      <c r="H42" s="160">
        <v>961.71</v>
      </c>
      <c r="I42" s="196"/>
    </row>
    <row r="43" spans="2:9" ht="15" customHeight="1" x14ac:dyDescent="0.25">
      <c r="B43" s="114"/>
      <c r="C43" s="115"/>
      <c r="D43" s="151">
        <v>3238</v>
      </c>
      <c r="E43" s="151" t="s">
        <v>114</v>
      </c>
      <c r="F43" s="34"/>
      <c r="G43" s="116"/>
      <c r="H43" s="160">
        <v>1837.46</v>
      </c>
      <c r="I43" s="196"/>
    </row>
    <row r="44" spans="2:9" ht="15" customHeight="1" x14ac:dyDescent="0.25">
      <c r="B44" s="114"/>
      <c r="C44" s="115"/>
      <c r="D44" s="151">
        <v>3239</v>
      </c>
      <c r="E44" s="151" t="s">
        <v>115</v>
      </c>
      <c r="F44" s="34"/>
      <c r="G44" s="116"/>
      <c r="H44" s="160">
        <v>402.11</v>
      </c>
      <c r="I44" s="196"/>
    </row>
    <row r="45" spans="2:9" ht="15" customHeight="1" x14ac:dyDescent="0.25">
      <c r="B45" s="114"/>
      <c r="C45" s="115"/>
      <c r="D45" s="151">
        <v>3292</v>
      </c>
      <c r="E45" s="151" t="s">
        <v>117</v>
      </c>
      <c r="F45" s="34"/>
      <c r="G45" s="116"/>
      <c r="H45" s="160">
        <v>827.21</v>
      </c>
      <c r="I45" s="196"/>
    </row>
    <row r="46" spans="2:9" ht="15" customHeight="1" x14ac:dyDescent="0.25">
      <c r="B46" s="114"/>
      <c r="C46" s="115"/>
      <c r="D46" s="151">
        <v>3294</v>
      </c>
      <c r="E46" s="151" t="s">
        <v>118</v>
      </c>
      <c r="F46" s="34"/>
      <c r="G46" s="116"/>
      <c r="H46" s="160">
        <v>55</v>
      </c>
      <c r="I46" s="196"/>
    </row>
    <row r="47" spans="2:9" ht="15" customHeight="1" x14ac:dyDescent="0.25">
      <c r="B47" s="114"/>
      <c r="C47" s="115"/>
      <c r="D47" s="151">
        <v>3295</v>
      </c>
      <c r="E47" s="151" t="s">
        <v>119</v>
      </c>
      <c r="F47" s="34"/>
      <c r="G47" s="116"/>
      <c r="H47" s="160">
        <v>0</v>
      </c>
      <c r="I47" s="196"/>
    </row>
    <row r="48" spans="2:9" ht="15" customHeight="1" x14ac:dyDescent="0.25">
      <c r="B48" s="114"/>
      <c r="C48" s="115"/>
      <c r="D48" s="151">
        <v>3299</v>
      </c>
      <c r="E48" s="151" t="s">
        <v>120</v>
      </c>
      <c r="F48" s="34"/>
      <c r="G48" s="116"/>
      <c r="H48" s="160">
        <v>76.180000000000007</v>
      </c>
      <c r="I48" s="196"/>
    </row>
    <row r="49" spans="2:9" ht="20.100000000000001" customHeight="1" x14ac:dyDescent="0.25">
      <c r="B49" s="136">
        <v>34</v>
      </c>
      <c r="C49" s="137"/>
      <c r="D49" s="137"/>
      <c r="E49" s="153" t="s">
        <v>121</v>
      </c>
      <c r="F49" s="134"/>
      <c r="G49" s="132">
        <v>460</v>
      </c>
      <c r="H49" s="135">
        <f>+H50</f>
        <v>249.25</v>
      </c>
      <c r="I49" s="196">
        <f t="shared" si="0"/>
        <v>0.54184782608695647</v>
      </c>
    </row>
    <row r="50" spans="2:9" ht="15" customHeight="1" x14ac:dyDescent="0.25">
      <c r="B50" s="114"/>
      <c r="C50" s="115"/>
      <c r="D50" s="151">
        <v>3431</v>
      </c>
      <c r="E50" s="151" t="s">
        <v>122</v>
      </c>
      <c r="F50" s="34"/>
      <c r="G50" s="116"/>
      <c r="H50" s="160">
        <v>249.25</v>
      </c>
      <c r="I50" s="196"/>
    </row>
    <row r="51" spans="2:9" ht="15" customHeight="1" x14ac:dyDescent="0.25">
      <c r="B51" s="258" t="s">
        <v>161</v>
      </c>
      <c r="C51" s="259"/>
      <c r="D51" s="260"/>
      <c r="E51" s="168" t="s">
        <v>162</v>
      </c>
      <c r="F51" s="125"/>
      <c r="G51" s="123"/>
      <c r="H51" s="126"/>
      <c r="I51" s="196"/>
    </row>
    <row r="52" spans="2:9" ht="15" customHeight="1" x14ac:dyDescent="0.25">
      <c r="B52" s="146">
        <v>3</v>
      </c>
      <c r="C52" s="147"/>
      <c r="D52" s="143"/>
      <c r="E52" s="143" t="s">
        <v>3</v>
      </c>
      <c r="F52" s="148"/>
      <c r="G52" s="145">
        <f>+G53+G57</f>
        <v>729000</v>
      </c>
      <c r="H52" s="149">
        <f>+H53+H57</f>
        <v>414014.48</v>
      </c>
      <c r="I52" s="196">
        <f t="shared" si="0"/>
        <v>0.56792109739369001</v>
      </c>
    </row>
    <row r="53" spans="2:9" ht="20.100000000000001" customHeight="1" x14ac:dyDescent="0.25">
      <c r="B53" s="136">
        <v>31</v>
      </c>
      <c r="C53" s="137"/>
      <c r="D53" s="138"/>
      <c r="E53" s="129" t="s">
        <v>4</v>
      </c>
      <c r="F53" s="134"/>
      <c r="G53" s="132">
        <v>697300</v>
      </c>
      <c r="H53" s="135">
        <f>+H54+H55+H56</f>
        <v>397477.04</v>
      </c>
      <c r="I53" s="196">
        <f t="shared" si="0"/>
        <v>0.57002300301161624</v>
      </c>
    </row>
    <row r="54" spans="2:9" ht="15" customHeight="1" x14ac:dyDescent="0.25">
      <c r="B54" s="163"/>
      <c r="C54" s="163"/>
      <c r="D54" s="165">
        <v>3111</v>
      </c>
      <c r="E54" s="120" t="s">
        <v>23</v>
      </c>
      <c r="F54" s="34"/>
      <c r="G54" s="116"/>
      <c r="H54" s="154">
        <v>327874.19</v>
      </c>
      <c r="I54" s="196"/>
    </row>
    <row r="55" spans="2:9" ht="15" customHeight="1" x14ac:dyDescent="0.25">
      <c r="B55" s="163"/>
      <c r="C55" s="163"/>
      <c r="D55" s="165">
        <v>3121</v>
      </c>
      <c r="E55" s="120" t="s">
        <v>99</v>
      </c>
      <c r="F55" s="34"/>
      <c r="G55" s="116"/>
      <c r="H55" s="154">
        <v>15503.6</v>
      </c>
      <c r="I55" s="196"/>
    </row>
    <row r="56" spans="2:9" ht="15" customHeight="1" x14ac:dyDescent="0.25">
      <c r="B56" s="163"/>
      <c r="C56" s="163"/>
      <c r="D56" s="165">
        <v>3132</v>
      </c>
      <c r="E56" s="120" t="s">
        <v>100</v>
      </c>
      <c r="F56" s="34"/>
      <c r="G56" s="116"/>
      <c r="H56" s="154">
        <v>54099.25</v>
      </c>
      <c r="I56" s="196"/>
    </row>
    <row r="57" spans="2:9" ht="20.100000000000001" customHeight="1" x14ac:dyDescent="0.25">
      <c r="B57" s="136">
        <v>32</v>
      </c>
      <c r="C57" s="137"/>
      <c r="D57" s="138"/>
      <c r="E57" s="129" t="s">
        <v>12</v>
      </c>
      <c r="F57" s="134"/>
      <c r="G57" s="132">
        <v>31700</v>
      </c>
      <c r="H57" s="135">
        <f>+H58+H59</f>
        <v>16537.440000000002</v>
      </c>
      <c r="I57" s="196">
        <f t="shared" si="0"/>
        <v>0.52168580441640389</v>
      </c>
    </row>
    <row r="58" spans="2:9" ht="15" customHeight="1" x14ac:dyDescent="0.25">
      <c r="B58" s="163"/>
      <c r="C58" s="163"/>
      <c r="D58" s="165">
        <v>3212</v>
      </c>
      <c r="E58" s="120" t="s">
        <v>101</v>
      </c>
      <c r="F58" s="34"/>
      <c r="G58" s="116"/>
      <c r="H58" s="154">
        <v>15557.44</v>
      </c>
      <c r="I58" s="196"/>
    </row>
    <row r="59" spans="2:9" ht="15" customHeight="1" x14ac:dyDescent="0.25">
      <c r="B59" s="163"/>
      <c r="C59" s="163"/>
      <c r="D59" s="165">
        <v>3295</v>
      </c>
      <c r="E59" s="120" t="s">
        <v>119</v>
      </c>
      <c r="F59" s="34"/>
      <c r="G59" s="116"/>
      <c r="H59" s="154">
        <v>980</v>
      </c>
      <c r="I59" s="196"/>
    </row>
    <row r="60" spans="2:9" ht="35.1" customHeight="1" x14ac:dyDescent="0.25">
      <c r="B60" s="255" t="s">
        <v>164</v>
      </c>
      <c r="C60" s="256"/>
      <c r="D60" s="257"/>
      <c r="E60" s="176" t="s">
        <v>163</v>
      </c>
      <c r="F60" s="173"/>
      <c r="G60" s="174">
        <f>+G62+G70</f>
        <v>106700</v>
      </c>
      <c r="H60" s="174">
        <f>+H62+H70</f>
        <v>54881.86</v>
      </c>
      <c r="I60" s="196">
        <f t="shared" si="0"/>
        <v>0.51435670103092779</v>
      </c>
    </row>
    <row r="61" spans="2:9" x14ac:dyDescent="0.25">
      <c r="B61" s="258" t="s">
        <v>160</v>
      </c>
      <c r="C61" s="259"/>
      <c r="D61" s="260"/>
      <c r="E61" s="168" t="s">
        <v>147</v>
      </c>
      <c r="F61" s="125"/>
      <c r="G61" s="128"/>
      <c r="H61" s="126"/>
      <c r="I61" s="196"/>
    </row>
    <row r="62" spans="2:9" x14ac:dyDescent="0.25">
      <c r="B62" s="258">
        <v>3</v>
      </c>
      <c r="C62" s="259"/>
      <c r="D62" s="260"/>
      <c r="E62" s="143" t="s">
        <v>3</v>
      </c>
      <c r="F62" s="148"/>
      <c r="G62" s="145">
        <f>+G63+G67</f>
        <v>86200</v>
      </c>
      <c r="H62" s="149">
        <f>+H63+H67</f>
        <v>44552.98</v>
      </c>
      <c r="I62" s="196">
        <f t="shared" si="0"/>
        <v>0.51685591647331786</v>
      </c>
    </row>
    <row r="63" spans="2:9" ht="20.100000000000001" customHeight="1" x14ac:dyDescent="0.25">
      <c r="B63" s="252">
        <v>31</v>
      </c>
      <c r="C63" s="253"/>
      <c r="D63" s="254"/>
      <c r="E63" s="129" t="s">
        <v>4</v>
      </c>
      <c r="F63" s="134"/>
      <c r="G63" s="132">
        <v>84825</v>
      </c>
      <c r="H63" s="135">
        <f>+H64+H65+H66</f>
        <v>43543</v>
      </c>
      <c r="I63" s="196">
        <f t="shared" si="0"/>
        <v>0.51332743884468024</v>
      </c>
    </row>
    <row r="64" spans="2:9" ht="20.100000000000001" customHeight="1" x14ac:dyDescent="0.25">
      <c r="B64" s="166"/>
      <c r="C64" s="166"/>
      <c r="D64" s="165">
        <v>3111</v>
      </c>
      <c r="E64" s="167" t="s">
        <v>23</v>
      </c>
      <c r="F64" s="157"/>
      <c r="G64" s="90"/>
      <c r="H64" s="160">
        <v>34907.35</v>
      </c>
      <c r="I64" s="196"/>
    </row>
    <row r="65" spans="2:9" ht="20.100000000000001" customHeight="1" x14ac:dyDescent="0.25">
      <c r="B65" s="166"/>
      <c r="C65" s="166"/>
      <c r="D65" s="165">
        <v>3121</v>
      </c>
      <c r="E65" s="167" t="s">
        <v>99</v>
      </c>
      <c r="F65" s="157"/>
      <c r="G65" s="90"/>
      <c r="H65" s="160">
        <v>2875.93</v>
      </c>
      <c r="I65" s="196"/>
    </row>
    <row r="66" spans="2:9" ht="20.100000000000001" customHeight="1" x14ac:dyDescent="0.25">
      <c r="B66" s="166"/>
      <c r="C66" s="166"/>
      <c r="D66" s="165">
        <v>3132</v>
      </c>
      <c r="E66" s="167" t="s">
        <v>100</v>
      </c>
      <c r="F66" s="157"/>
      <c r="G66" s="90"/>
      <c r="H66" s="161">
        <v>5759.72</v>
      </c>
      <c r="I66" s="196"/>
    </row>
    <row r="67" spans="2:9" ht="20.100000000000001" customHeight="1" x14ac:dyDescent="0.25">
      <c r="B67" s="264">
        <v>32</v>
      </c>
      <c r="C67" s="264"/>
      <c r="D67" s="264"/>
      <c r="E67" s="129" t="s">
        <v>12</v>
      </c>
      <c r="F67" s="134"/>
      <c r="G67" s="132">
        <v>1375</v>
      </c>
      <c r="H67" s="135">
        <f>+H68</f>
        <v>1009.98</v>
      </c>
      <c r="I67" s="196">
        <f t="shared" si="0"/>
        <v>0.73453090909090912</v>
      </c>
    </row>
    <row r="68" spans="2:9" ht="20.100000000000001" customHeight="1" x14ac:dyDescent="0.25">
      <c r="B68" s="166"/>
      <c r="C68" s="166"/>
      <c r="D68" s="151">
        <v>3221</v>
      </c>
      <c r="E68" s="120" t="s">
        <v>196</v>
      </c>
      <c r="F68" s="157"/>
      <c r="G68" s="90"/>
      <c r="H68" s="161">
        <v>1009.98</v>
      </c>
      <c r="I68" s="196"/>
    </row>
    <row r="69" spans="2:9" x14ac:dyDescent="0.25">
      <c r="B69" s="265" t="s">
        <v>165</v>
      </c>
      <c r="C69" s="265"/>
      <c r="D69" s="265"/>
      <c r="E69" s="170" t="s">
        <v>166</v>
      </c>
      <c r="F69" s="141"/>
      <c r="G69" s="139"/>
      <c r="H69" s="142"/>
      <c r="I69" s="196"/>
    </row>
    <row r="70" spans="2:9" x14ac:dyDescent="0.25">
      <c r="B70" s="258">
        <v>3</v>
      </c>
      <c r="C70" s="259"/>
      <c r="D70" s="260"/>
      <c r="E70" s="143" t="s">
        <v>3</v>
      </c>
      <c r="F70" s="148"/>
      <c r="G70" s="145">
        <f>+G71</f>
        <v>20500</v>
      </c>
      <c r="H70" s="149">
        <f>+H71</f>
        <v>10328.879999999999</v>
      </c>
      <c r="I70" s="196">
        <f t="shared" si="0"/>
        <v>0.5038478048780487</v>
      </c>
    </row>
    <row r="71" spans="2:9" ht="20.100000000000001" customHeight="1" x14ac:dyDescent="0.25">
      <c r="B71" s="164">
        <v>31</v>
      </c>
      <c r="C71" s="164"/>
      <c r="D71" s="164"/>
      <c r="E71" s="129" t="s">
        <v>4</v>
      </c>
      <c r="F71" s="134"/>
      <c r="G71" s="132">
        <v>20500</v>
      </c>
      <c r="H71" s="135">
        <f>+H72+H73</f>
        <v>10328.879999999999</v>
      </c>
      <c r="I71" s="196">
        <f t="shared" si="0"/>
        <v>0.5038478048780487</v>
      </c>
    </row>
    <row r="72" spans="2:9" ht="20.100000000000001" customHeight="1" x14ac:dyDescent="0.25">
      <c r="B72" s="166"/>
      <c r="C72" s="166"/>
      <c r="D72" s="165">
        <v>3111</v>
      </c>
      <c r="E72" s="151" t="s">
        <v>23</v>
      </c>
      <c r="F72" s="157"/>
      <c r="G72" s="90"/>
      <c r="H72" s="161">
        <v>8865.98</v>
      </c>
      <c r="I72" s="196"/>
    </row>
    <row r="73" spans="2:9" ht="20.100000000000001" customHeight="1" x14ac:dyDescent="0.25">
      <c r="B73" s="166"/>
      <c r="C73" s="166"/>
      <c r="D73" s="165">
        <v>3132</v>
      </c>
      <c r="E73" s="151" t="s">
        <v>100</v>
      </c>
      <c r="F73" s="157"/>
      <c r="G73" s="90"/>
      <c r="H73" s="161">
        <v>1462.9</v>
      </c>
      <c r="I73" s="196"/>
    </row>
    <row r="74" spans="2:9" ht="35.1" customHeight="1" x14ac:dyDescent="0.25">
      <c r="B74" s="255" t="s">
        <v>168</v>
      </c>
      <c r="C74" s="256"/>
      <c r="D74" s="257"/>
      <c r="E74" s="172" t="s">
        <v>167</v>
      </c>
      <c r="F74" s="173"/>
      <c r="G74" s="174">
        <f>+G76</f>
        <v>10900</v>
      </c>
      <c r="H74" s="175">
        <v>0</v>
      </c>
      <c r="I74" s="196">
        <f t="shared" ref="I74:I142" si="1">+H74/G74</f>
        <v>0</v>
      </c>
    </row>
    <row r="75" spans="2:9" x14ac:dyDescent="0.25">
      <c r="B75" s="258" t="s">
        <v>160</v>
      </c>
      <c r="C75" s="259"/>
      <c r="D75" s="260"/>
      <c r="E75" s="168" t="s">
        <v>147</v>
      </c>
      <c r="F75" s="141"/>
      <c r="G75" s="171"/>
      <c r="H75" s="142"/>
      <c r="I75" s="196"/>
    </row>
    <row r="76" spans="2:9" x14ac:dyDescent="0.25">
      <c r="B76" s="258">
        <v>3</v>
      </c>
      <c r="C76" s="259"/>
      <c r="D76" s="260"/>
      <c r="E76" s="143" t="s">
        <v>3</v>
      </c>
      <c r="F76" s="148"/>
      <c r="G76" s="145">
        <f>+G77+G78</f>
        <v>10900</v>
      </c>
      <c r="H76" s="149">
        <v>0</v>
      </c>
      <c r="I76" s="196">
        <f t="shared" si="1"/>
        <v>0</v>
      </c>
    </row>
    <row r="77" spans="2:9" ht="20.100000000000001" customHeight="1" x14ac:dyDescent="0.25">
      <c r="B77" s="252">
        <v>31</v>
      </c>
      <c r="C77" s="253"/>
      <c r="D77" s="254"/>
      <c r="E77" s="129" t="s">
        <v>4</v>
      </c>
      <c r="F77" s="134"/>
      <c r="G77" s="132">
        <v>10900</v>
      </c>
      <c r="H77" s="135"/>
      <c r="I77" s="196">
        <f t="shared" si="1"/>
        <v>0</v>
      </c>
    </row>
    <row r="78" spans="2:9" ht="20.100000000000001" customHeight="1" x14ac:dyDescent="0.25">
      <c r="B78" s="252">
        <v>32</v>
      </c>
      <c r="C78" s="253"/>
      <c r="D78" s="254"/>
      <c r="E78" s="129" t="s">
        <v>12</v>
      </c>
      <c r="F78" s="134"/>
      <c r="G78" s="132">
        <v>0</v>
      </c>
      <c r="H78" s="135">
        <v>0</v>
      </c>
      <c r="I78" s="196"/>
    </row>
    <row r="79" spans="2:9" ht="35.1" customHeight="1" x14ac:dyDescent="0.25">
      <c r="B79" s="255" t="s">
        <v>170</v>
      </c>
      <c r="C79" s="256"/>
      <c r="D79" s="257"/>
      <c r="E79" s="172" t="s">
        <v>169</v>
      </c>
      <c r="F79" s="173"/>
      <c r="G79" s="174">
        <f>+G81</f>
        <v>2010</v>
      </c>
      <c r="H79" s="174">
        <f>+H81</f>
        <v>909.5</v>
      </c>
      <c r="I79" s="196">
        <f t="shared" si="1"/>
        <v>0.45248756218905473</v>
      </c>
    </row>
    <row r="80" spans="2:9" x14ac:dyDescent="0.25">
      <c r="B80" s="258" t="s">
        <v>160</v>
      </c>
      <c r="C80" s="259"/>
      <c r="D80" s="260"/>
      <c r="E80" s="168" t="s">
        <v>147</v>
      </c>
      <c r="F80" s="125"/>
      <c r="G80" s="128"/>
      <c r="H80" s="126"/>
      <c r="I80" s="196"/>
    </row>
    <row r="81" spans="2:9" x14ac:dyDescent="0.25">
      <c r="B81" s="258">
        <v>3</v>
      </c>
      <c r="C81" s="259"/>
      <c r="D81" s="260"/>
      <c r="E81" s="143" t="s">
        <v>3</v>
      </c>
      <c r="F81" s="148"/>
      <c r="G81" s="145">
        <f>+G82</f>
        <v>2010</v>
      </c>
      <c r="H81" s="145">
        <f>+H82</f>
        <v>909.5</v>
      </c>
      <c r="I81" s="196">
        <f t="shared" si="1"/>
        <v>0.45248756218905473</v>
      </c>
    </row>
    <row r="82" spans="2:9" ht="20.100000000000001" customHeight="1" x14ac:dyDescent="0.25">
      <c r="B82" s="252">
        <v>31</v>
      </c>
      <c r="C82" s="253"/>
      <c r="D82" s="254"/>
      <c r="E82" s="129" t="s">
        <v>4</v>
      </c>
      <c r="F82" s="134"/>
      <c r="G82" s="132">
        <v>2010</v>
      </c>
      <c r="H82" s="135">
        <f>+H83</f>
        <v>909.5</v>
      </c>
      <c r="I82" s="196">
        <f t="shared" si="1"/>
        <v>0.45248756218905473</v>
      </c>
    </row>
    <row r="83" spans="2:9" ht="20.100000000000001" customHeight="1" x14ac:dyDescent="0.25">
      <c r="B83" s="155"/>
      <c r="C83" s="156"/>
      <c r="D83" s="151">
        <v>3291</v>
      </c>
      <c r="E83" s="151" t="s">
        <v>197</v>
      </c>
      <c r="F83" s="157"/>
      <c r="G83" s="90"/>
      <c r="H83" s="150">
        <v>909.5</v>
      </c>
      <c r="I83" s="196"/>
    </row>
    <row r="84" spans="2:9" ht="35.1" customHeight="1" x14ac:dyDescent="0.25">
      <c r="B84" s="255" t="s">
        <v>172</v>
      </c>
      <c r="C84" s="256"/>
      <c r="D84" s="257"/>
      <c r="E84" s="172" t="s">
        <v>171</v>
      </c>
      <c r="F84" s="173"/>
      <c r="G84" s="174">
        <f>+G86+G91+G98+G109+G116+G125</f>
        <v>56450</v>
      </c>
      <c r="H84" s="174">
        <f>+H86+H91+H98+H109+H116+H125</f>
        <v>23949.71</v>
      </c>
      <c r="I84" s="196">
        <f t="shared" si="1"/>
        <v>0.42426412754650134</v>
      </c>
    </row>
    <row r="85" spans="2:9" x14ac:dyDescent="0.25">
      <c r="B85" s="258" t="s">
        <v>160</v>
      </c>
      <c r="C85" s="259"/>
      <c r="D85" s="260"/>
      <c r="E85" s="168" t="s">
        <v>147</v>
      </c>
      <c r="F85" s="141"/>
      <c r="G85" s="171"/>
      <c r="H85" s="142"/>
      <c r="I85" s="196"/>
    </row>
    <row r="86" spans="2:9" x14ac:dyDescent="0.25">
      <c r="B86" s="258">
        <v>3</v>
      </c>
      <c r="C86" s="259"/>
      <c r="D86" s="260"/>
      <c r="E86" s="143" t="s">
        <v>3</v>
      </c>
      <c r="F86" s="148"/>
      <c r="G86" s="145">
        <f>+G87</f>
        <v>1700</v>
      </c>
      <c r="H86" s="149">
        <f>+H87</f>
        <v>675</v>
      </c>
      <c r="I86" s="196">
        <f t="shared" si="1"/>
        <v>0.39705882352941174</v>
      </c>
    </row>
    <row r="87" spans="2:9" ht="20.100000000000001" customHeight="1" x14ac:dyDescent="0.25">
      <c r="B87" s="252">
        <v>32</v>
      </c>
      <c r="C87" s="253"/>
      <c r="D87" s="254"/>
      <c r="E87" s="129" t="s">
        <v>12</v>
      </c>
      <c r="F87" s="134"/>
      <c r="G87" s="132">
        <v>1700</v>
      </c>
      <c r="H87" s="135">
        <f>+H88+H89</f>
        <v>675</v>
      </c>
      <c r="I87" s="196">
        <f t="shared" si="1"/>
        <v>0.39705882352941174</v>
      </c>
    </row>
    <row r="88" spans="2:9" ht="20.100000000000001" customHeight="1" x14ac:dyDescent="0.25">
      <c r="B88" s="280"/>
      <c r="C88" s="281"/>
      <c r="D88" s="151">
        <v>3211</v>
      </c>
      <c r="E88" s="151" t="s">
        <v>24</v>
      </c>
      <c r="F88" s="282"/>
      <c r="G88" s="64"/>
      <c r="H88" s="152">
        <v>500</v>
      </c>
      <c r="I88" s="196"/>
    </row>
    <row r="89" spans="2:9" ht="20.100000000000001" customHeight="1" x14ac:dyDescent="0.25">
      <c r="B89" s="280"/>
      <c r="C89" s="281"/>
      <c r="D89" s="151">
        <v>3231</v>
      </c>
      <c r="E89" s="151" t="s">
        <v>108</v>
      </c>
      <c r="F89" s="282"/>
      <c r="G89" s="64"/>
      <c r="H89" s="152">
        <v>175</v>
      </c>
      <c r="I89" s="196"/>
    </row>
    <row r="90" spans="2:9" x14ac:dyDescent="0.25">
      <c r="B90" s="258" t="s">
        <v>173</v>
      </c>
      <c r="C90" s="259"/>
      <c r="D90" s="260"/>
      <c r="E90" s="168" t="s">
        <v>174</v>
      </c>
      <c r="F90" s="141"/>
      <c r="G90" s="171"/>
      <c r="H90" s="142"/>
      <c r="I90" s="196"/>
    </row>
    <row r="91" spans="2:9" x14ac:dyDescent="0.25">
      <c r="B91" s="258">
        <v>3</v>
      </c>
      <c r="C91" s="259"/>
      <c r="D91" s="260"/>
      <c r="E91" s="143" t="s">
        <v>3</v>
      </c>
      <c r="F91" s="148"/>
      <c r="G91" s="145">
        <f>+G92</f>
        <v>45000</v>
      </c>
      <c r="H91" s="145">
        <f>+H92</f>
        <v>18636.73</v>
      </c>
      <c r="I91" s="196">
        <f t="shared" si="1"/>
        <v>0.41414955555555555</v>
      </c>
    </row>
    <row r="92" spans="2:9" ht="20.100000000000001" customHeight="1" x14ac:dyDescent="0.25">
      <c r="B92" s="252">
        <v>32</v>
      </c>
      <c r="C92" s="253"/>
      <c r="D92" s="254"/>
      <c r="E92" s="129" t="s">
        <v>12</v>
      </c>
      <c r="F92" s="134"/>
      <c r="G92" s="132">
        <v>45000</v>
      </c>
      <c r="H92" s="135">
        <f>+H93+H94+H95+H96</f>
        <v>18636.73</v>
      </c>
      <c r="I92" s="196">
        <f t="shared" si="1"/>
        <v>0.41414955555555555</v>
      </c>
    </row>
    <row r="93" spans="2:9" ht="20.100000000000001" customHeight="1" x14ac:dyDescent="0.25">
      <c r="B93" s="155"/>
      <c r="C93" s="156"/>
      <c r="D93" s="151">
        <v>3221</v>
      </c>
      <c r="E93" s="151" t="s">
        <v>196</v>
      </c>
      <c r="F93" s="157"/>
      <c r="G93" s="90"/>
      <c r="H93" s="152">
        <v>1579.71</v>
      </c>
      <c r="I93" s="196"/>
    </row>
    <row r="94" spans="2:9" ht="20.100000000000001" customHeight="1" x14ac:dyDescent="0.25">
      <c r="B94" s="155"/>
      <c r="C94" s="156"/>
      <c r="D94" s="151">
        <v>3222</v>
      </c>
      <c r="E94" s="151" t="s">
        <v>198</v>
      </c>
      <c r="F94" s="157"/>
      <c r="G94" s="90"/>
      <c r="H94" s="152">
        <v>16476.64</v>
      </c>
      <c r="I94" s="196"/>
    </row>
    <row r="95" spans="2:9" ht="20.100000000000001" customHeight="1" x14ac:dyDescent="0.25">
      <c r="B95" s="155"/>
      <c r="C95" s="156"/>
      <c r="D95" s="151">
        <v>3225</v>
      </c>
      <c r="E95" s="151" t="s">
        <v>106</v>
      </c>
      <c r="F95" s="157"/>
      <c r="G95" s="90"/>
      <c r="H95" s="152">
        <v>180.38</v>
      </c>
      <c r="I95" s="196"/>
    </row>
    <row r="96" spans="2:9" ht="20.100000000000001" customHeight="1" x14ac:dyDescent="0.25">
      <c r="B96" s="155"/>
      <c r="C96" s="156"/>
      <c r="D96" s="151" t="s">
        <v>207</v>
      </c>
      <c r="E96" s="151" t="s">
        <v>108</v>
      </c>
      <c r="F96" s="157"/>
      <c r="G96" s="90"/>
      <c r="H96" s="152">
        <v>400</v>
      </c>
      <c r="I96" s="196"/>
    </row>
    <row r="97" spans="2:9" x14ac:dyDescent="0.25">
      <c r="B97" s="258" t="s">
        <v>165</v>
      </c>
      <c r="C97" s="259"/>
      <c r="D97" s="260"/>
      <c r="E97" s="183" t="s">
        <v>166</v>
      </c>
      <c r="F97" s="141"/>
      <c r="G97" s="171"/>
      <c r="H97" s="142"/>
      <c r="I97" s="196"/>
    </row>
    <row r="98" spans="2:9" x14ac:dyDescent="0.25">
      <c r="B98" s="258">
        <v>3</v>
      </c>
      <c r="C98" s="259"/>
      <c r="D98" s="260"/>
      <c r="E98" s="143" t="s">
        <v>3</v>
      </c>
      <c r="F98" s="148"/>
      <c r="G98" s="145">
        <f>+G99+G102</f>
        <v>1450</v>
      </c>
      <c r="H98" s="145">
        <f>+H99+H102</f>
        <v>794.8</v>
      </c>
      <c r="I98" s="196">
        <f t="shared" si="1"/>
        <v>0.54813793103448272</v>
      </c>
    </row>
    <row r="99" spans="2:9" ht="20.100000000000001" customHeight="1" x14ac:dyDescent="0.25">
      <c r="B99" s="252">
        <v>31</v>
      </c>
      <c r="C99" s="253"/>
      <c r="D99" s="254"/>
      <c r="E99" s="129" t="s">
        <v>4</v>
      </c>
      <c r="F99" s="134"/>
      <c r="G99" s="132">
        <v>520</v>
      </c>
      <c r="H99" s="135">
        <f>+H100+H101</f>
        <v>0</v>
      </c>
      <c r="I99" s="196">
        <f t="shared" si="1"/>
        <v>0</v>
      </c>
    </row>
    <row r="100" spans="2:9" ht="20.100000000000001" customHeight="1" x14ac:dyDescent="0.25">
      <c r="B100" s="155"/>
      <c r="C100" s="156"/>
      <c r="D100" s="165">
        <v>3111</v>
      </c>
      <c r="E100" s="151" t="s">
        <v>23</v>
      </c>
      <c r="F100" s="157"/>
      <c r="G100" s="90"/>
      <c r="H100" s="152">
        <v>0</v>
      </c>
      <c r="I100" s="196"/>
    </row>
    <row r="101" spans="2:9" ht="20.100000000000001" customHeight="1" x14ac:dyDescent="0.25">
      <c r="B101" s="155"/>
      <c r="C101" s="156"/>
      <c r="D101" s="165">
        <v>3132</v>
      </c>
      <c r="E101" s="151" t="s">
        <v>100</v>
      </c>
      <c r="F101" s="157"/>
      <c r="G101" s="90"/>
      <c r="H101" s="152">
        <v>0</v>
      </c>
      <c r="I101" s="196"/>
    </row>
    <row r="102" spans="2:9" ht="20.100000000000001" customHeight="1" x14ac:dyDescent="0.25">
      <c r="B102" s="252">
        <v>32</v>
      </c>
      <c r="C102" s="253"/>
      <c r="D102" s="254"/>
      <c r="E102" s="129" t="s">
        <v>12</v>
      </c>
      <c r="F102" s="134"/>
      <c r="G102" s="132">
        <v>930</v>
      </c>
      <c r="H102" s="135">
        <f>+H103+H104+H105+H106+H107</f>
        <v>794.8</v>
      </c>
      <c r="I102" s="196">
        <f t="shared" si="1"/>
        <v>0.85462365591397849</v>
      </c>
    </row>
    <row r="103" spans="2:9" ht="20.100000000000001" customHeight="1" x14ac:dyDescent="0.25">
      <c r="B103" s="155"/>
      <c r="C103" s="156"/>
      <c r="D103" s="151">
        <v>3221</v>
      </c>
      <c r="E103" s="151" t="s">
        <v>196</v>
      </c>
      <c r="F103" s="157"/>
      <c r="G103" s="90"/>
      <c r="H103" s="152">
        <v>0</v>
      </c>
      <c r="I103" s="196"/>
    </row>
    <row r="104" spans="2:9" ht="20.100000000000001" customHeight="1" x14ac:dyDescent="0.25">
      <c r="B104" s="155"/>
      <c r="C104" s="156"/>
      <c r="D104" s="151">
        <v>3222</v>
      </c>
      <c r="E104" s="151" t="s">
        <v>198</v>
      </c>
      <c r="F104" s="157"/>
      <c r="G104" s="90"/>
      <c r="H104" s="152">
        <v>0</v>
      </c>
      <c r="I104" s="196"/>
    </row>
    <row r="105" spans="2:9" ht="20.100000000000001" customHeight="1" x14ac:dyDescent="0.25">
      <c r="B105" s="155"/>
      <c r="C105" s="156"/>
      <c r="D105" s="151">
        <v>3231</v>
      </c>
      <c r="E105" s="151" t="s">
        <v>108</v>
      </c>
      <c r="F105" s="157"/>
      <c r="G105" s="90"/>
      <c r="H105" s="152">
        <v>794.8</v>
      </c>
      <c r="I105" s="196"/>
    </row>
    <row r="106" spans="2:9" ht="20.100000000000001" customHeight="1" x14ac:dyDescent="0.25">
      <c r="B106" s="155"/>
      <c r="C106" s="156"/>
      <c r="D106" s="151">
        <v>3239</v>
      </c>
      <c r="E106" s="151" t="s">
        <v>115</v>
      </c>
      <c r="F106" s="157"/>
      <c r="G106" s="90"/>
      <c r="H106" s="152">
        <v>0</v>
      </c>
      <c r="I106" s="196"/>
    </row>
    <row r="107" spans="2:9" ht="20.100000000000001" customHeight="1" x14ac:dyDescent="0.25">
      <c r="B107" s="155"/>
      <c r="C107" s="156"/>
      <c r="D107" s="151">
        <v>3299</v>
      </c>
      <c r="E107" s="151" t="s">
        <v>120</v>
      </c>
      <c r="F107" s="157"/>
      <c r="G107" s="90"/>
      <c r="H107" s="152">
        <v>0</v>
      </c>
      <c r="I107" s="196"/>
    </row>
    <row r="108" spans="2:9" x14ac:dyDescent="0.25">
      <c r="B108" s="258" t="s">
        <v>175</v>
      </c>
      <c r="C108" s="259"/>
      <c r="D108" s="260"/>
      <c r="E108" s="168" t="s">
        <v>176</v>
      </c>
      <c r="F108" s="141"/>
      <c r="G108" s="171"/>
      <c r="H108" s="142"/>
      <c r="I108" s="196"/>
    </row>
    <row r="109" spans="2:9" x14ac:dyDescent="0.25">
      <c r="B109" s="258">
        <v>3</v>
      </c>
      <c r="C109" s="259"/>
      <c r="D109" s="260"/>
      <c r="E109" s="143" t="s">
        <v>3</v>
      </c>
      <c r="F109" s="148"/>
      <c r="G109" s="145">
        <f>+G110+G113</f>
        <v>5000</v>
      </c>
      <c r="H109" s="145">
        <f>+H110+H113</f>
        <v>543.88</v>
      </c>
      <c r="I109" s="196">
        <f t="shared" si="1"/>
        <v>0.108776</v>
      </c>
    </row>
    <row r="110" spans="2:9" ht="20.100000000000001" customHeight="1" x14ac:dyDescent="0.25">
      <c r="B110" s="252">
        <v>31</v>
      </c>
      <c r="C110" s="253"/>
      <c r="D110" s="254"/>
      <c r="E110" s="129" t="s">
        <v>4</v>
      </c>
      <c r="F110" s="134"/>
      <c r="G110" s="132">
        <v>3000</v>
      </c>
      <c r="H110" s="132">
        <f>+H111+H112</f>
        <v>143.88</v>
      </c>
      <c r="I110" s="196">
        <f t="shared" si="1"/>
        <v>4.7959999999999996E-2</v>
      </c>
    </row>
    <row r="111" spans="2:9" ht="20.100000000000001" customHeight="1" x14ac:dyDescent="0.25">
      <c r="B111" s="155"/>
      <c r="C111" s="156"/>
      <c r="D111" s="165">
        <v>3111</v>
      </c>
      <c r="E111" s="151" t="s">
        <v>23</v>
      </c>
      <c r="F111" s="157"/>
      <c r="G111" s="90"/>
      <c r="H111" s="152">
        <v>123.51</v>
      </c>
      <c r="I111" s="196"/>
    </row>
    <row r="112" spans="2:9" ht="20.100000000000001" customHeight="1" x14ac:dyDescent="0.25">
      <c r="B112" s="155"/>
      <c r="C112" s="156"/>
      <c r="D112" s="165">
        <v>3132</v>
      </c>
      <c r="E112" s="151" t="s">
        <v>100</v>
      </c>
      <c r="F112" s="157"/>
      <c r="G112" s="90"/>
      <c r="H112" s="152">
        <v>20.37</v>
      </c>
      <c r="I112" s="196"/>
    </row>
    <row r="113" spans="2:9" ht="20.100000000000001" customHeight="1" x14ac:dyDescent="0.25">
      <c r="B113" s="252">
        <v>32</v>
      </c>
      <c r="C113" s="253"/>
      <c r="D113" s="254"/>
      <c r="E113" s="129" t="s">
        <v>12</v>
      </c>
      <c r="F113" s="134"/>
      <c r="G113" s="132">
        <v>2000</v>
      </c>
      <c r="H113" s="135">
        <f>+H114</f>
        <v>400</v>
      </c>
      <c r="I113" s="196">
        <f t="shared" si="1"/>
        <v>0.2</v>
      </c>
    </row>
    <row r="114" spans="2:9" ht="20.100000000000001" customHeight="1" x14ac:dyDescent="0.25">
      <c r="B114" s="155"/>
      <c r="C114" s="156"/>
      <c r="D114" s="120">
        <v>3231</v>
      </c>
      <c r="E114" s="120" t="s">
        <v>108</v>
      </c>
      <c r="F114" s="157"/>
      <c r="G114" s="90"/>
      <c r="H114" s="150">
        <v>400</v>
      </c>
      <c r="I114" s="196"/>
    </row>
    <row r="115" spans="2:9" x14ac:dyDescent="0.25">
      <c r="B115" s="258" t="s">
        <v>177</v>
      </c>
      <c r="C115" s="259"/>
      <c r="D115" s="260"/>
      <c r="E115" s="183" t="s">
        <v>178</v>
      </c>
      <c r="F115" s="141"/>
      <c r="G115" s="171"/>
      <c r="H115" s="142"/>
      <c r="I115" s="196"/>
    </row>
    <row r="116" spans="2:9" x14ac:dyDescent="0.25">
      <c r="B116" s="258">
        <v>3</v>
      </c>
      <c r="C116" s="259"/>
      <c r="D116" s="260"/>
      <c r="E116" s="143" t="s">
        <v>3</v>
      </c>
      <c r="F116" s="148"/>
      <c r="G116" s="145">
        <f>+G117</f>
        <v>800</v>
      </c>
      <c r="H116" s="149">
        <f>+H117</f>
        <v>806.18</v>
      </c>
      <c r="I116" s="196">
        <f t="shared" si="1"/>
        <v>1.007725</v>
      </c>
    </row>
    <row r="117" spans="2:9" ht="20.100000000000001" customHeight="1" x14ac:dyDescent="0.25">
      <c r="B117" s="252">
        <v>32</v>
      </c>
      <c r="C117" s="253"/>
      <c r="D117" s="254"/>
      <c r="E117" s="129" t="s">
        <v>12</v>
      </c>
      <c r="F117" s="134"/>
      <c r="G117" s="132">
        <v>800</v>
      </c>
      <c r="H117" s="135">
        <f>+H118+H121+H122+H119+H120+H123</f>
        <v>806.18</v>
      </c>
      <c r="I117" s="196">
        <f t="shared" si="1"/>
        <v>1.007725</v>
      </c>
    </row>
    <row r="118" spans="2:9" ht="20.100000000000001" customHeight="1" x14ac:dyDescent="0.25">
      <c r="B118" s="155"/>
      <c r="C118" s="156"/>
      <c r="D118" s="151">
        <v>3211</v>
      </c>
      <c r="E118" s="151" t="s">
        <v>24</v>
      </c>
      <c r="F118" s="157"/>
      <c r="G118" s="90"/>
      <c r="H118" s="152">
        <v>300</v>
      </c>
      <c r="I118" s="196"/>
    </row>
    <row r="119" spans="2:9" ht="20.100000000000001" customHeight="1" x14ac:dyDescent="0.25">
      <c r="B119" s="155"/>
      <c r="C119" s="156"/>
      <c r="D119" s="151">
        <v>3221</v>
      </c>
      <c r="E119" s="151" t="s">
        <v>196</v>
      </c>
      <c r="F119" s="157"/>
      <c r="G119" s="90"/>
      <c r="H119" s="152">
        <v>50.89</v>
      </c>
      <c r="I119" s="196"/>
    </row>
    <row r="120" spans="2:9" ht="20.100000000000001" customHeight="1" x14ac:dyDescent="0.25">
      <c r="B120" s="155"/>
      <c r="C120" s="156"/>
      <c r="D120" s="151">
        <v>3222</v>
      </c>
      <c r="E120" s="151" t="s">
        <v>198</v>
      </c>
      <c r="F120" s="157"/>
      <c r="G120" s="90"/>
      <c r="H120" s="152">
        <v>152</v>
      </c>
      <c r="I120" s="196"/>
    </row>
    <row r="121" spans="2:9" ht="20.100000000000001" customHeight="1" x14ac:dyDescent="0.25">
      <c r="B121" s="155"/>
      <c r="C121" s="156"/>
      <c r="D121" s="151">
        <v>3231</v>
      </c>
      <c r="E121" s="151" t="s">
        <v>108</v>
      </c>
      <c r="F121" s="157"/>
      <c r="G121" s="90"/>
      <c r="H121" s="152">
        <v>0</v>
      </c>
      <c r="I121" s="196"/>
    </row>
    <row r="122" spans="2:9" ht="20.100000000000001" customHeight="1" x14ac:dyDescent="0.25">
      <c r="B122" s="155"/>
      <c r="C122" s="156"/>
      <c r="D122" s="151">
        <v>3237</v>
      </c>
      <c r="E122" s="151" t="s">
        <v>113</v>
      </c>
      <c r="F122" s="157"/>
      <c r="G122" s="90"/>
      <c r="H122" s="152">
        <v>119.44</v>
      </c>
      <c r="I122" s="196"/>
    </row>
    <row r="123" spans="2:9" ht="20.100000000000001" customHeight="1" x14ac:dyDescent="0.25">
      <c r="B123" s="155"/>
      <c r="C123" s="156"/>
      <c r="D123" s="151">
        <v>3299</v>
      </c>
      <c r="E123" s="151" t="s">
        <v>120</v>
      </c>
      <c r="F123" s="157"/>
      <c r="G123" s="90"/>
      <c r="H123" s="152">
        <v>183.85</v>
      </c>
      <c r="I123" s="196"/>
    </row>
    <row r="124" spans="2:9" x14ac:dyDescent="0.25">
      <c r="B124" s="258" t="s">
        <v>179</v>
      </c>
      <c r="C124" s="259"/>
      <c r="D124" s="260"/>
      <c r="E124" s="168" t="s">
        <v>180</v>
      </c>
      <c r="F124" s="141"/>
      <c r="G124" s="171"/>
      <c r="H124" s="142"/>
      <c r="I124" s="196"/>
    </row>
    <row r="125" spans="2:9" x14ac:dyDescent="0.25">
      <c r="B125" s="258">
        <v>3</v>
      </c>
      <c r="C125" s="259"/>
      <c r="D125" s="260"/>
      <c r="E125" s="143" t="s">
        <v>3</v>
      </c>
      <c r="F125" s="148"/>
      <c r="G125" s="145">
        <f>+G126</f>
        <v>2500</v>
      </c>
      <c r="H125" s="149">
        <f>+H126</f>
        <v>2493.12</v>
      </c>
      <c r="I125" s="196">
        <f t="shared" si="1"/>
        <v>0.99724799999999991</v>
      </c>
    </row>
    <row r="126" spans="2:9" ht="20.100000000000001" customHeight="1" x14ac:dyDescent="0.25">
      <c r="B126" s="252">
        <v>32</v>
      </c>
      <c r="C126" s="253"/>
      <c r="D126" s="254"/>
      <c r="E126" s="129" t="s">
        <v>12</v>
      </c>
      <c r="F126" s="134"/>
      <c r="G126" s="132">
        <v>2500</v>
      </c>
      <c r="H126" s="135">
        <f>+H127+H129</f>
        <v>2493.12</v>
      </c>
      <c r="I126" s="196">
        <f t="shared" si="1"/>
        <v>0.99724799999999991</v>
      </c>
    </row>
    <row r="127" spans="2:9" ht="20.100000000000001" customHeight="1" x14ac:dyDescent="0.25">
      <c r="B127" s="155"/>
      <c r="C127" s="156"/>
      <c r="D127" s="151">
        <v>3221</v>
      </c>
      <c r="E127" s="151" t="s">
        <v>196</v>
      </c>
      <c r="F127" s="157"/>
      <c r="G127" s="90"/>
      <c r="H127" s="150">
        <v>1593.12</v>
      </c>
      <c r="I127" s="196"/>
    </row>
    <row r="128" spans="2:9" ht="20.100000000000001" customHeight="1" x14ac:dyDescent="0.25">
      <c r="B128" s="155"/>
      <c r="C128" s="156"/>
      <c r="D128" s="151">
        <v>3222</v>
      </c>
      <c r="E128" s="151" t="s">
        <v>198</v>
      </c>
      <c r="F128" s="157"/>
      <c r="G128" s="90"/>
      <c r="H128" s="150">
        <v>0</v>
      </c>
      <c r="I128" s="196"/>
    </row>
    <row r="129" spans="2:9" ht="20.100000000000001" customHeight="1" x14ac:dyDescent="0.25">
      <c r="B129" s="155"/>
      <c r="C129" s="156"/>
      <c r="D129" s="151">
        <v>3225</v>
      </c>
      <c r="E129" s="151" t="s">
        <v>106</v>
      </c>
      <c r="F129" s="157"/>
      <c r="G129" s="90"/>
      <c r="H129" s="150">
        <v>900</v>
      </c>
      <c r="I129" s="196"/>
    </row>
    <row r="130" spans="2:9" ht="35.1" customHeight="1" x14ac:dyDescent="0.25">
      <c r="B130" s="255" t="s">
        <v>182</v>
      </c>
      <c r="C130" s="256"/>
      <c r="D130" s="257"/>
      <c r="E130" s="172" t="s">
        <v>181</v>
      </c>
      <c r="F130" s="173"/>
      <c r="G130" s="174">
        <f>+G132</f>
        <v>12000</v>
      </c>
      <c r="H130" s="174">
        <f>+H132</f>
        <v>0</v>
      </c>
      <c r="I130" s="196">
        <f t="shared" si="1"/>
        <v>0</v>
      </c>
    </row>
    <row r="131" spans="2:9" x14ac:dyDescent="0.25">
      <c r="B131" s="261" t="s">
        <v>165</v>
      </c>
      <c r="C131" s="262"/>
      <c r="D131" s="263"/>
      <c r="E131" s="127" t="s">
        <v>166</v>
      </c>
      <c r="F131" s="125"/>
      <c r="G131" s="128"/>
      <c r="H131" s="181"/>
      <c r="I131" s="196"/>
    </row>
    <row r="132" spans="2:9" x14ac:dyDescent="0.25">
      <c r="B132" s="258">
        <v>4</v>
      </c>
      <c r="C132" s="259"/>
      <c r="D132" s="260"/>
      <c r="E132" s="143" t="s">
        <v>5</v>
      </c>
      <c r="F132" s="148"/>
      <c r="G132" s="145">
        <f>+G133</f>
        <v>12000</v>
      </c>
      <c r="H132" s="178">
        <f>+H133</f>
        <v>0</v>
      </c>
      <c r="I132" s="196">
        <f t="shared" si="1"/>
        <v>0</v>
      </c>
    </row>
    <row r="133" spans="2:9" ht="20.100000000000001" customHeight="1" x14ac:dyDescent="0.25">
      <c r="B133" s="252">
        <v>42</v>
      </c>
      <c r="C133" s="253"/>
      <c r="D133" s="254"/>
      <c r="E133" s="129" t="s">
        <v>124</v>
      </c>
      <c r="F133" s="134"/>
      <c r="G133" s="132">
        <v>12000</v>
      </c>
      <c r="H133" s="179">
        <f>+H134</f>
        <v>0</v>
      </c>
      <c r="I133" s="196">
        <f t="shared" si="1"/>
        <v>0</v>
      </c>
    </row>
    <row r="134" spans="2:9" ht="20.100000000000001" customHeight="1" x14ac:dyDescent="0.25">
      <c r="B134" s="155"/>
      <c r="C134" s="156"/>
      <c r="D134" s="151">
        <v>4241</v>
      </c>
      <c r="E134" s="151" t="s">
        <v>127</v>
      </c>
      <c r="F134" s="157"/>
      <c r="G134" s="90"/>
      <c r="H134" s="150">
        <v>0</v>
      </c>
      <c r="I134" s="196"/>
    </row>
    <row r="135" spans="2:9" ht="35.1" customHeight="1" x14ac:dyDescent="0.25">
      <c r="B135" s="255" t="s">
        <v>184</v>
      </c>
      <c r="C135" s="256"/>
      <c r="D135" s="257"/>
      <c r="E135" s="172" t="s">
        <v>183</v>
      </c>
      <c r="F135" s="173"/>
      <c r="G135" s="174">
        <f>+G137+G140</f>
        <v>6550</v>
      </c>
      <c r="H135" s="175">
        <v>0</v>
      </c>
      <c r="I135" s="196">
        <f t="shared" si="1"/>
        <v>0</v>
      </c>
    </row>
    <row r="136" spans="2:9" x14ac:dyDescent="0.25">
      <c r="B136" s="261" t="s">
        <v>160</v>
      </c>
      <c r="C136" s="262"/>
      <c r="D136" s="263"/>
      <c r="E136" s="169" t="s">
        <v>147</v>
      </c>
      <c r="F136" s="125"/>
      <c r="G136" s="128"/>
      <c r="H136" s="126"/>
      <c r="I136" s="196"/>
    </row>
    <row r="137" spans="2:9" x14ac:dyDescent="0.25">
      <c r="B137" s="258">
        <v>3</v>
      </c>
      <c r="C137" s="259"/>
      <c r="D137" s="260"/>
      <c r="E137" s="143" t="s">
        <v>3</v>
      </c>
      <c r="F137" s="148"/>
      <c r="G137" s="145">
        <f>+G138</f>
        <v>5000</v>
      </c>
      <c r="H137" s="149"/>
      <c r="I137" s="196">
        <f t="shared" si="1"/>
        <v>0</v>
      </c>
    </row>
    <row r="138" spans="2:9" ht="28.5" customHeight="1" x14ac:dyDescent="0.25">
      <c r="B138" s="252">
        <v>37</v>
      </c>
      <c r="C138" s="253"/>
      <c r="D138" s="254"/>
      <c r="E138" s="129" t="s">
        <v>185</v>
      </c>
      <c r="F138" s="134"/>
      <c r="G138" s="132">
        <v>5000</v>
      </c>
      <c r="H138" s="135"/>
      <c r="I138" s="196">
        <f t="shared" si="1"/>
        <v>0</v>
      </c>
    </row>
    <row r="139" spans="2:9" x14ac:dyDescent="0.25">
      <c r="B139" s="261" t="s">
        <v>165</v>
      </c>
      <c r="C139" s="262"/>
      <c r="D139" s="263"/>
      <c r="E139" s="127" t="s">
        <v>166</v>
      </c>
      <c r="F139" s="125"/>
      <c r="G139" s="128"/>
      <c r="H139" s="126"/>
      <c r="I139" s="196"/>
    </row>
    <row r="140" spans="2:9" x14ac:dyDescent="0.25">
      <c r="B140" s="258">
        <v>3</v>
      </c>
      <c r="C140" s="259"/>
      <c r="D140" s="260"/>
      <c r="E140" s="143" t="s">
        <v>3</v>
      </c>
      <c r="F140" s="148"/>
      <c r="G140" s="145">
        <f>+G141</f>
        <v>1550</v>
      </c>
      <c r="H140" s="149"/>
      <c r="I140" s="196">
        <f t="shared" si="1"/>
        <v>0</v>
      </c>
    </row>
    <row r="141" spans="2:9" ht="25.5" customHeight="1" x14ac:dyDescent="0.25">
      <c r="B141" s="252">
        <v>37</v>
      </c>
      <c r="C141" s="253"/>
      <c r="D141" s="254"/>
      <c r="E141" s="129" t="s">
        <v>185</v>
      </c>
      <c r="F141" s="134"/>
      <c r="G141" s="132">
        <v>1550</v>
      </c>
      <c r="H141" s="135"/>
      <c r="I141" s="196">
        <f t="shared" si="1"/>
        <v>0</v>
      </c>
    </row>
    <row r="142" spans="2:9" ht="35.1" customHeight="1" x14ac:dyDescent="0.25">
      <c r="B142" s="255" t="s">
        <v>187</v>
      </c>
      <c r="C142" s="256"/>
      <c r="D142" s="257"/>
      <c r="E142" s="172" t="s">
        <v>186</v>
      </c>
      <c r="F142" s="173"/>
      <c r="G142" s="174">
        <f>+G149+G144+G152+G155+G158</f>
        <v>27235</v>
      </c>
      <c r="H142" s="174">
        <f>+H149+H144+H152+H155+H158</f>
        <v>6100.28</v>
      </c>
      <c r="I142" s="196">
        <f t="shared" si="1"/>
        <v>0.22398678171470535</v>
      </c>
    </row>
    <row r="143" spans="2:9" x14ac:dyDescent="0.25">
      <c r="B143" s="261" t="s">
        <v>160</v>
      </c>
      <c r="C143" s="262"/>
      <c r="D143" s="263"/>
      <c r="E143" s="169" t="s">
        <v>147</v>
      </c>
      <c r="F143" s="125"/>
      <c r="G143" s="128"/>
      <c r="H143" s="126"/>
      <c r="I143" s="196"/>
    </row>
    <row r="144" spans="2:9" x14ac:dyDescent="0.25">
      <c r="B144" s="258">
        <v>4</v>
      </c>
      <c r="C144" s="259"/>
      <c r="D144" s="260"/>
      <c r="E144" s="143" t="s">
        <v>5</v>
      </c>
      <c r="F144" s="148"/>
      <c r="G144" s="145">
        <f>+G145</f>
        <v>8735</v>
      </c>
      <c r="H144" s="149">
        <f>+H145</f>
        <v>1545</v>
      </c>
      <c r="I144" s="196">
        <f t="shared" ref="I144:I183" si="2">+H144/G144</f>
        <v>0.17687464224384658</v>
      </c>
    </row>
    <row r="145" spans="2:9" ht="20.100000000000001" customHeight="1" x14ac:dyDescent="0.25">
      <c r="B145" s="252">
        <v>42</v>
      </c>
      <c r="C145" s="253"/>
      <c r="D145" s="254"/>
      <c r="E145" s="129" t="s">
        <v>124</v>
      </c>
      <c r="F145" s="134"/>
      <c r="G145" s="132">
        <v>8735</v>
      </c>
      <c r="H145" s="135">
        <f>+H147+H146</f>
        <v>1545</v>
      </c>
      <c r="I145" s="196">
        <f t="shared" si="2"/>
        <v>0.17687464224384658</v>
      </c>
    </row>
    <row r="146" spans="2:9" ht="20.100000000000001" customHeight="1" x14ac:dyDescent="0.25">
      <c r="B146" s="155"/>
      <c r="C146" s="156"/>
      <c r="D146" s="151" t="s">
        <v>208</v>
      </c>
      <c r="E146" s="151" t="s">
        <v>209</v>
      </c>
      <c r="F146" s="157"/>
      <c r="G146" s="90"/>
      <c r="H146" s="150">
        <v>1545</v>
      </c>
      <c r="I146" s="196"/>
    </row>
    <row r="147" spans="2:9" s="119" customFormat="1" ht="20.100000000000001" customHeight="1" x14ac:dyDescent="0.25">
      <c r="B147" s="155"/>
      <c r="C147" s="156"/>
      <c r="D147" s="151">
        <v>4241</v>
      </c>
      <c r="E147" s="151" t="s">
        <v>127</v>
      </c>
      <c r="F147" s="157"/>
      <c r="G147" s="90"/>
      <c r="H147" s="150">
        <v>0</v>
      </c>
      <c r="I147" s="196"/>
    </row>
    <row r="148" spans="2:9" x14ac:dyDescent="0.25">
      <c r="B148" s="258" t="s">
        <v>165</v>
      </c>
      <c r="C148" s="259"/>
      <c r="D148" s="260"/>
      <c r="E148" s="183" t="s">
        <v>166</v>
      </c>
      <c r="F148" s="141"/>
      <c r="G148" s="171"/>
      <c r="H148" s="142"/>
      <c r="I148" s="196"/>
    </row>
    <row r="149" spans="2:9" x14ac:dyDescent="0.25">
      <c r="B149" s="258">
        <v>4</v>
      </c>
      <c r="C149" s="259"/>
      <c r="D149" s="260"/>
      <c r="E149" s="143" t="s">
        <v>5</v>
      </c>
      <c r="F149" s="148"/>
      <c r="G149" s="145">
        <f>+G150</f>
        <v>2500</v>
      </c>
      <c r="H149" s="149">
        <v>0</v>
      </c>
      <c r="I149" s="196">
        <f t="shared" si="2"/>
        <v>0</v>
      </c>
    </row>
    <row r="150" spans="2:9" ht="20.100000000000001" customHeight="1" x14ac:dyDescent="0.25">
      <c r="B150" s="252">
        <v>42</v>
      </c>
      <c r="C150" s="253"/>
      <c r="D150" s="254"/>
      <c r="E150" s="129" t="s">
        <v>124</v>
      </c>
      <c r="F150" s="134"/>
      <c r="G150" s="132">
        <v>2500</v>
      </c>
      <c r="H150" s="135"/>
      <c r="I150" s="196">
        <f t="shared" si="2"/>
        <v>0</v>
      </c>
    </row>
    <row r="151" spans="2:9" x14ac:dyDescent="0.25">
      <c r="B151" s="258" t="s">
        <v>175</v>
      </c>
      <c r="C151" s="259"/>
      <c r="D151" s="260"/>
      <c r="E151" s="168" t="s">
        <v>176</v>
      </c>
      <c r="F151" s="141"/>
      <c r="G151" s="171"/>
      <c r="H151" s="142"/>
      <c r="I151" s="196"/>
    </row>
    <row r="152" spans="2:9" x14ac:dyDescent="0.25">
      <c r="B152" s="258">
        <v>4</v>
      </c>
      <c r="C152" s="259"/>
      <c r="D152" s="260"/>
      <c r="E152" s="143" t="s">
        <v>5</v>
      </c>
      <c r="F152" s="148"/>
      <c r="G152" s="145">
        <f>+G153</f>
        <v>8000</v>
      </c>
      <c r="H152" s="149">
        <v>0</v>
      </c>
      <c r="I152" s="196">
        <f t="shared" si="2"/>
        <v>0</v>
      </c>
    </row>
    <row r="153" spans="2:9" ht="20.100000000000001" customHeight="1" x14ac:dyDescent="0.25">
      <c r="B153" s="252">
        <v>42</v>
      </c>
      <c r="C153" s="253"/>
      <c r="D153" s="254"/>
      <c r="E153" s="129" t="s">
        <v>124</v>
      </c>
      <c r="F153" s="134"/>
      <c r="G153" s="132">
        <v>8000</v>
      </c>
      <c r="H153" s="135"/>
      <c r="I153" s="196">
        <f t="shared" si="2"/>
        <v>0</v>
      </c>
    </row>
    <row r="154" spans="2:9" x14ac:dyDescent="0.25">
      <c r="B154" s="258" t="s">
        <v>177</v>
      </c>
      <c r="C154" s="259"/>
      <c r="D154" s="260"/>
      <c r="E154" s="183" t="s">
        <v>178</v>
      </c>
      <c r="F154" s="141"/>
      <c r="G154" s="171"/>
      <c r="H154" s="142"/>
      <c r="I154" s="196"/>
    </row>
    <row r="155" spans="2:9" x14ac:dyDescent="0.25">
      <c r="B155" s="258">
        <v>4</v>
      </c>
      <c r="C155" s="259"/>
      <c r="D155" s="260"/>
      <c r="E155" s="143" t="s">
        <v>5</v>
      </c>
      <c r="F155" s="148"/>
      <c r="G155" s="145">
        <f>+G156</f>
        <v>1500</v>
      </c>
      <c r="H155" s="149">
        <v>0</v>
      </c>
      <c r="I155" s="196">
        <f t="shared" si="2"/>
        <v>0</v>
      </c>
    </row>
    <row r="156" spans="2:9" ht="20.100000000000001" customHeight="1" x14ac:dyDescent="0.25">
      <c r="B156" s="252">
        <v>42</v>
      </c>
      <c r="C156" s="253"/>
      <c r="D156" s="254"/>
      <c r="E156" s="129" t="s">
        <v>124</v>
      </c>
      <c r="F156" s="134"/>
      <c r="G156" s="132">
        <v>1500</v>
      </c>
      <c r="H156" s="135"/>
      <c r="I156" s="196">
        <f t="shared" si="2"/>
        <v>0</v>
      </c>
    </row>
    <row r="157" spans="2:9" x14ac:dyDescent="0.25">
      <c r="B157" s="258" t="s">
        <v>179</v>
      </c>
      <c r="C157" s="259"/>
      <c r="D157" s="260"/>
      <c r="E157" s="168" t="s">
        <v>180</v>
      </c>
      <c r="F157" s="141"/>
      <c r="G157" s="171"/>
      <c r="H157" s="142"/>
      <c r="I157" s="196"/>
    </row>
    <row r="158" spans="2:9" x14ac:dyDescent="0.25">
      <c r="B158" s="258">
        <v>4</v>
      </c>
      <c r="C158" s="259"/>
      <c r="D158" s="260"/>
      <c r="E158" s="143" t="s">
        <v>5</v>
      </c>
      <c r="F158" s="148"/>
      <c r="G158" s="145">
        <f>+G159</f>
        <v>6500</v>
      </c>
      <c r="H158" s="145">
        <f>+H159</f>
        <v>4555.28</v>
      </c>
      <c r="I158" s="196">
        <f t="shared" si="2"/>
        <v>0.70081230769230762</v>
      </c>
    </row>
    <row r="159" spans="2:9" ht="20.100000000000001" customHeight="1" x14ac:dyDescent="0.25">
      <c r="B159" s="252">
        <v>42</v>
      </c>
      <c r="C159" s="253"/>
      <c r="D159" s="254"/>
      <c r="E159" s="129" t="s">
        <v>124</v>
      </c>
      <c r="F159" s="134"/>
      <c r="G159" s="132">
        <v>6500</v>
      </c>
      <c r="H159" s="135">
        <f>+H160+H161+H162</f>
        <v>4555.28</v>
      </c>
      <c r="I159" s="196">
        <f t="shared" si="2"/>
        <v>0.70081230769230762</v>
      </c>
    </row>
    <row r="160" spans="2:9" ht="20.100000000000001" customHeight="1" x14ac:dyDescent="0.25">
      <c r="B160" s="155"/>
      <c r="C160" s="156"/>
      <c r="D160" s="151" t="s">
        <v>208</v>
      </c>
      <c r="E160" s="151" t="s">
        <v>209</v>
      </c>
      <c r="F160" s="157"/>
      <c r="G160" s="90"/>
      <c r="H160" s="150">
        <v>2404.5</v>
      </c>
      <c r="I160" s="196"/>
    </row>
    <row r="161" spans="2:9" ht="20.100000000000001" customHeight="1" x14ac:dyDescent="0.25">
      <c r="B161" s="155"/>
      <c r="C161" s="156"/>
      <c r="D161" s="151" t="s">
        <v>210</v>
      </c>
      <c r="E161" s="151" t="s">
        <v>126</v>
      </c>
      <c r="F161" s="157"/>
      <c r="G161" s="90"/>
      <c r="H161" s="150">
        <v>2125</v>
      </c>
      <c r="I161" s="196"/>
    </row>
    <row r="162" spans="2:9" ht="20.100000000000001" customHeight="1" x14ac:dyDescent="0.25">
      <c r="B162" s="155"/>
      <c r="C162" s="156"/>
      <c r="D162" s="151">
        <v>4242</v>
      </c>
      <c r="E162" s="151" t="s">
        <v>127</v>
      </c>
      <c r="F162" s="157"/>
      <c r="G162" s="90"/>
      <c r="H162" s="150">
        <v>25.78</v>
      </c>
      <c r="I162" s="196"/>
    </row>
    <row r="163" spans="2:9" ht="35.1" customHeight="1" x14ac:dyDescent="0.25">
      <c r="B163" s="255" t="s">
        <v>189</v>
      </c>
      <c r="C163" s="256"/>
      <c r="D163" s="257"/>
      <c r="E163" s="172" t="s">
        <v>188</v>
      </c>
      <c r="F163" s="173"/>
      <c r="G163" s="174">
        <f>+G165</f>
        <v>17520</v>
      </c>
      <c r="H163" s="174">
        <f>+H165</f>
        <v>1914.38</v>
      </c>
      <c r="I163" s="196">
        <f t="shared" si="2"/>
        <v>0.10926826484018265</v>
      </c>
    </row>
    <row r="164" spans="2:9" x14ac:dyDescent="0.25">
      <c r="B164" s="258" t="s">
        <v>160</v>
      </c>
      <c r="C164" s="259"/>
      <c r="D164" s="260"/>
      <c r="E164" s="168" t="s">
        <v>147</v>
      </c>
      <c r="F164" s="125"/>
      <c r="G164" s="128"/>
      <c r="H164" s="126"/>
      <c r="I164" s="196"/>
    </row>
    <row r="165" spans="2:9" x14ac:dyDescent="0.25">
      <c r="B165" s="258">
        <v>3</v>
      </c>
      <c r="C165" s="259"/>
      <c r="D165" s="260"/>
      <c r="E165" s="143" t="s">
        <v>3</v>
      </c>
      <c r="F165" s="148"/>
      <c r="G165" s="145">
        <f>+G166</f>
        <v>17520</v>
      </c>
      <c r="H165" s="149">
        <f>+H166</f>
        <v>1914.38</v>
      </c>
      <c r="I165" s="196">
        <f t="shared" si="2"/>
        <v>0.10926826484018265</v>
      </c>
    </row>
    <row r="166" spans="2:9" ht="20.100000000000001" customHeight="1" x14ac:dyDescent="0.25">
      <c r="B166" s="252">
        <v>32</v>
      </c>
      <c r="C166" s="253"/>
      <c r="D166" s="254"/>
      <c r="E166" s="129" t="s">
        <v>12</v>
      </c>
      <c r="F166" s="134"/>
      <c r="G166" s="132">
        <v>17520</v>
      </c>
      <c r="H166" s="135">
        <f>+H167+H168+H169</f>
        <v>1914.38</v>
      </c>
      <c r="I166" s="196">
        <f t="shared" si="2"/>
        <v>0.10926826484018265</v>
      </c>
    </row>
    <row r="167" spans="2:9" ht="20.100000000000001" customHeight="1" x14ac:dyDescent="0.25">
      <c r="B167" s="155"/>
      <c r="C167" s="156"/>
      <c r="D167" s="151">
        <v>3223</v>
      </c>
      <c r="E167" s="151" t="s">
        <v>104</v>
      </c>
      <c r="F167" s="157"/>
      <c r="G167" s="90"/>
      <c r="H167" s="152">
        <v>178.96</v>
      </c>
      <c r="I167" s="196"/>
    </row>
    <row r="168" spans="2:9" ht="20.100000000000001" customHeight="1" x14ac:dyDescent="0.25">
      <c r="B168" s="155"/>
      <c r="C168" s="156"/>
      <c r="D168" s="151">
        <v>3239</v>
      </c>
      <c r="E168" s="151" t="s">
        <v>115</v>
      </c>
      <c r="F168" s="157"/>
      <c r="G168" s="90"/>
      <c r="H168" s="152">
        <v>190.5</v>
      </c>
      <c r="I168" s="196"/>
    </row>
    <row r="169" spans="2:9" ht="20.100000000000001" customHeight="1" x14ac:dyDescent="0.25">
      <c r="B169" s="155"/>
      <c r="C169" s="156"/>
      <c r="D169" s="151">
        <v>3292</v>
      </c>
      <c r="E169" s="151" t="s">
        <v>117</v>
      </c>
      <c r="F169" s="157"/>
      <c r="G169" s="90"/>
      <c r="H169" s="152">
        <v>1544.92</v>
      </c>
      <c r="I169" s="196"/>
    </row>
    <row r="170" spans="2:9" ht="35.1" customHeight="1" x14ac:dyDescent="0.25">
      <c r="B170" s="255" t="s">
        <v>191</v>
      </c>
      <c r="C170" s="256"/>
      <c r="D170" s="257"/>
      <c r="E170" s="172" t="s">
        <v>190</v>
      </c>
      <c r="F170" s="173"/>
      <c r="G170" s="174">
        <f>+G172</f>
        <v>40000</v>
      </c>
      <c r="H170" s="174">
        <f>+H172</f>
        <v>18869.18</v>
      </c>
      <c r="I170" s="196">
        <f t="shared" si="2"/>
        <v>0.47172950000000002</v>
      </c>
    </row>
    <row r="171" spans="2:9" x14ac:dyDescent="0.25">
      <c r="B171" s="258" t="s">
        <v>192</v>
      </c>
      <c r="C171" s="259"/>
      <c r="D171" s="260"/>
      <c r="E171" s="168" t="s">
        <v>193</v>
      </c>
      <c r="F171" s="125"/>
      <c r="G171" s="128"/>
      <c r="H171" s="126"/>
      <c r="I171" s="196"/>
    </row>
    <row r="172" spans="2:9" x14ac:dyDescent="0.25">
      <c r="B172" s="258">
        <v>3</v>
      </c>
      <c r="C172" s="259"/>
      <c r="D172" s="260"/>
      <c r="E172" s="143" t="s">
        <v>3</v>
      </c>
      <c r="F172" s="148"/>
      <c r="G172" s="145">
        <f>+G173+G177</f>
        <v>40000</v>
      </c>
      <c r="H172" s="149">
        <f>+H173</f>
        <v>18869.18</v>
      </c>
      <c r="I172" s="196">
        <f t="shared" si="2"/>
        <v>0.47172950000000002</v>
      </c>
    </row>
    <row r="173" spans="2:9" ht="20.100000000000001" customHeight="1" x14ac:dyDescent="0.25">
      <c r="B173" s="252">
        <v>31</v>
      </c>
      <c r="C173" s="253"/>
      <c r="D173" s="254"/>
      <c r="E173" s="129" t="s">
        <v>4</v>
      </c>
      <c r="F173" s="134"/>
      <c r="G173" s="132">
        <v>37800</v>
      </c>
      <c r="H173" s="135">
        <f>+H174+H176+H175</f>
        <v>18869.18</v>
      </c>
      <c r="I173" s="196">
        <f t="shared" si="2"/>
        <v>0.49918465608465612</v>
      </c>
    </row>
    <row r="174" spans="2:9" ht="20.100000000000001" customHeight="1" x14ac:dyDescent="0.25">
      <c r="B174" s="155"/>
      <c r="C174" s="156"/>
      <c r="D174" s="165">
        <v>3111</v>
      </c>
      <c r="E174" s="151" t="s">
        <v>23</v>
      </c>
      <c r="F174" s="157"/>
      <c r="G174" s="90"/>
      <c r="H174" s="150">
        <v>15939.18</v>
      </c>
      <c r="I174" s="196"/>
    </row>
    <row r="175" spans="2:9" ht="20.100000000000001" customHeight="1" x14ac:dyDescent="0.25">
      <c r="B175" s="155"/>
      <c r="C175" s="156"/>
      <c r="D175" s="165">
        <v>3121</v>
      </c>
      <c r="E175" s="167" t="s">
        <v>99</v>
      </c>
      <c r="F175" s="157"/>
      <c r="G175" s="90"/>
      <c r="H175" s="150">
        <v>300</v>
      </c>
      <c r="I175" s="196"/>
    </row>
    <row r="176" spans="2:9" ht="20.100000000000001" customHeight="1" x14ac:dyDescent="0.25">
      <c r="B176" s="155"/>
      <c r="C176" s="156"/>
      <c r="D176" s="165">
        <v>3132</v>
      </c>
      <c r="E176" s="151" t="s">
        <v>100</v>
      </c>
      <c r="F176" s="157"/>
      <c r="G176" s="90"/>
      <c r="H176" s="150">
        <v>2630</v>
      </c>
      <c r="I176" s="196"/>
    </row>
    <row r="177" spans="2:9" ht="20.100000000000001" customHeight="1" x14ac:dyDescent="0.25">
      <c r="B177" s="252">
        <v>32</v>
      </c>
      <c r="C177" s="253"/>
      <c r="D177" s="254"/>
      <c r="E177" s="129" t="s">
        <v>12</v>
      </c>
      <c r="F177" s="134"/>
      <c r="G177" s="132">
        <v>2200</v>
      </c>
      <c r="H177" s="135"/>
      <c r="I177" s="196">
        <f t="shared" si="2"/>
        <v>0</v>
      </c>
    </row>
    <row r="178" spans="2:9" ht="35.1" customHeight="1" x14ac:dyDescent="0.25">
      <c r="B178" s="255" t="s">
        <v>195</v>
      </c>
      <c r="C178" s="256"/>
      <c r="D178" s="257"/>
      <c r="E178" s="172" t="s">
        <v>194</v>
      </c>
      <c r="F178" s="173"/>
      <c r="G178" s="174">
        <f>+G180</f>
        <v>2000</v>
      </c>
      <c r="H178" s="174">
        <f>+H180</f>
        <v>0</v>
      </c>
      <c r="I178" s="196">
        <f t="shared" si="2"/>
        <v>0</v>
      </c>
    </row>
    <row r="179" spans="2:9" x14ac:dyDescent="0.25">
      <c r="B179" s="258" t="s">
        <v>160</v>
      </c>
      <c r="C179" s="259"/>
      <c r="D179" s="260"/>
      <c r="E179" s="168" t="s">
        <v>147</v>
      </c>
      <c r="F179" s="141"/>
      <c r="G179" s="171"/>
      <c r="H179" s="142"/>
      <c r="I179" s="196"/>
    </row>
    <row r="180" spans="2:9" x14ac:dyDescent="0.25">
      <c r="B180" s="258">
        <v>3</v>
      </c>
      <c r="C180" s="259"/>
      <c r="D180" s="260"/>
      <c r="E180" s="143" t="s">
        <v>3</v>
      </c>
      <c r="F180" s="148"/>
      <c r="G180" s="145">
        <f>+G181</f>
        <v>2000</v>
      </c>
      <c r="H180" s="149">
        <f>+H181</f>
        <v>0</v>
      </c>
      <c r="I180" s="196">
        <f t="shared" si="2"/>
        <v>0</v>
      </c>
    </row>
    <row r="181" spans="2:9" ht="20.100000000000001" customHeight="1" x14ac:dyDescent="0.25">
      <c r="B181" s="252">
        <v>32</v>
      </c>
      <c r="C181" s="253"/>
      <c r="D181" s="254"/>
      <c r="E181" s="129" t="s">
        <v>12</v>
      </c>
      <c r="F181" s="134"/>
      <c r="G181" s="132">
        <v>2000</v>
      </c>
      <c r="H181" s="135">
        <f>+H182</f>
        <v>0</v>
      </c>
      <c r="I181" s="196">
        <f t="shared" si="2"/>
        <v>0</v>
      </c>
    </row>
    <row r="182" spans="2:9" ht="20.100000000000001" customHeight="1" x14ac:dyDescent="0.25">
      <c r="B182" s="155"/>
      <c r="C182" s="156"/>
      <c r="D182" s="151">
        <v>3222</v>
      </c>
      <c r="E182" s="151" t="s">
        <v>198</v>
      </c>
      <c r="F182" s="157"/>
      <c r="G182" s="90"/>
      <c r="H182" s="150">
        <v>0</v>
      </c>
      <c r="I182" s="196"/>
    </row>
    <row r="183" spans="2:9" ht="35.1" customHeight="1" x14ac:dyDescent="0.25">
      <c r="B183" s="255" t="s">
        <v>205</v>
      </c>
      <c r="C183" s="256"/>
      <c r="D183" s="257"/>
      <c r="E183" s="216" t="s">
        <v>206</v>
      </c>
      <c r="F183" s="173"/>
      <c r="G183" s="174">
        <f>+G185</f>
        <v>30000</v>
      </c>
      <c r="H183" s="174">
        <f>+H185</f>
        <v>21105.15</v>
      </c>
      <c r="I183" s="196">
        <f t="shared" si="2"/>
        <v>0.70350500000000005</v>
      </c>
    </row>
    <row r="184" spans="2:9" x14ac:dyDescent="0.25">
      <c r="B184" s="258" t="s">
        <v>165</v>
      </c>
      <c r="C184" s="259"/>
      <c r="D184" s="260"/>
      <c r="E184" s="183" t="s">
        <v>166</v>
      </c>
      <c r="F184" s="125"/>
      <c r="G184" s="128"/>
      <c r="H184" s="126"/>
      <c r="I184" s="196"/>
    </row>
    <row r="185" spans="2:9" x14ac:dyDescent="0.25">
      <c r="B185" s="258">
        <v>3</v>
      </c>
      <c r="C185" s="259"/>
      <c r="D185" s="260"/>
      <c r="E185" s="143" t="s">
        <v>3</v>
      </c>
      <c r="F185" s="148"/>
      <c r="G185" s="145">
        <f>+G186</f>
        <v>30000</v>
      </c>
      <c r="H185" s="149">
        <f>+H186</f>
        <v>21105.15</v>
      </c>
      <c r="I185" s="196"/>
    </row>
    <row r="186" spans="2:9" ht="20.100000000000001" customHeight="1" x14ac:dyDescent="0.25">
      <c r="B186" s="252">
        <v>32</v>
      </c>
      <c r="C186" s="253"/>
      <c r="D186" s="254"/>
      <c r="E186" s="129" t="s">
        <v>12</v>
      </c>
      <c r="F186" s="134"/>
      <c r="G186" s="132">
        <v>30000</v>
      </c>
      <c r="H186" s="135">
        <f>+H187</f>
        <v>21105.15</v>
      </c>
      <c r="I186" s="196"/>
    </row>
    <row r="187" spans="2:9" x14ac:dyDescent="0.25">
      <c r="B187" s="155"/>
      <c r="C187" s="156"/>
      <c r="D187" s="151">
        <v>3222</v>
      </c>
      <c r="E187" s="151" t="s">
        <v>198</v>
      </c>
      <c r="F187" s="157"/>
      <c r="G187" s="90"/>
      <c r="H187" s="152">
        <v>21105.15</v>
      </c>
      <c r="I187" s="196"/>
    </row>
    <row r="188" spans="2:9" x14ac:dyDescent="0.25">
      <c r="G188" s="117"/>
    </row>
    <row r="189" spans="2:9" x14ac:dyDescent="0.25">
      <c r="G189" s="117"/>
    </row>
    <row r="190" spans="2:9" x14ac:dyDescent="0.25">
      <c r="G190" s="118"/>
    </row>
    <row r="191" spans="2:9" x14ac:dyDescent="0.25">
      <c r="G191" s="118"/>
    </row>
    <row r="192" spans="2:9" x14ac:dyDescent="0.25">
      <c r="G192" s="118"/>
    </row>
  </sheetData>
  <autoFilter ref="B1:B193"/>
  <mergeCells count="107">
    <mergeCell ref="B23:D23"/>
    <mergeCell ref="B25:D25"/>
    <mergeCell ref="B27:D27"/>
    <mergeCell ref="B24:D24"/>
    <mergeCell ref="B31:D31"/>
    <mergeCell ref="B51:D51"/>
    <mergeCell ref="B60:D60"/>
    <mergeCell ref="B61:D61"/>
    <mergeCell ref="B9:D9"/>
    <mergeCell ref="B16:D16"/>
    <mergeCell ref="B19:D19"/>
    <mergeCell ref="B28:D28"/>
    <mergeCell ref="B29:D29"/>
    <mergeCell ref="B30:D30"/>
    <mergeCell ref="B21:D21"/>
    <mergeCell ref="B22:D22"/>
    <mergeCell ref="B2:I2"/>
    <mergeCell ref="B15:D15"/>
    <mergeCell ref="B17:D17"/>
    <mergeCell ref="B4:I4"/>
    <mergeCell ref="B6:E6"/>
    <mergeCell ref="B7:E7"/>
    <mergeCell ref="B8:D8"/>
    <mergeCell ref="B18:D18"/>
    <mergeCell ref="B12:D12"/>
    <mergeCell ref="B10:D10"/>
    <mergeCell ref="B11:D11"/>
    <mergeCell ref="B13:D13"/>
    <mergeCell ref="B79:D79"/>
    <mergeCell ref="B80:D80"/>
    <mergeCell ref="B81:D81"/>
    <mergeCell ref="B82:D82"/>
    <mergeCell ref="B75:D75"/>
    <mergeCell ref="B76:D76"/>
    <mergeCell ref="B77:D77"/>
    <mergeCell ref="B78:D78"/>
    <mergeCell ref="B62:D62"/>
    <mergeCell ref="B63:D63"/>
    <mergeCell ref="B67:D67"/>
    <mergeCell ref="B69:D69"/>
    <mergeCell ref="B74:D74"/>
    <mergeCell ref="B70:D70"/>
    <mergeCell ref="B92:D92"/>
    <mergeCell ref="B97:D97"/>
    <mergeCell ref="B98:D98"/>
    <mergeCell ref="B99:D99"/>
    <mergeCell ref="B102:D102"/>
    <mergeCell ref="B87:D87"/>
    <mergeCell ref="B90:D90"/>
    <mergeCell ref="B91:D91"/>
    <mergeCell ref="B84:D84"/>
    <mergeCell ref="B85:D85"/>
    <mergeCell ref="B86:D86"/>
    <mergeCell ref="B126:D126"/>
    <mergeCell ref="B130:D130"/>
    <mergeCell ref="B131:D131"/>
    <mergeCell ref="B116:D116"/>
    <mergeCell ref="B117:D117"/>
    <mergeCell ref="B124:D124"/>
    <mergeCell ref="B125:D125"/>
    <mergeCell ref="B108:D108"/>
    <mergeCell ref="B109:D109"/>
    <mergeCell ref="B110:D110"/>
    <mergeCell ref="B113:D113"/>
    <mergeCell ref="B115:D115"/>
    <mergeCell ref="B137:D137"/>
    <mergeCell ref="B138:D138"/>
    <mergeCell ref="B139:D139"/>
    <mergeCell ref="B140:D140"/>
    <mergeCell ref="B141:D141"/>
    <mergeCell ref="B132:D132"/>
    <mergeCell ref="B133:D133"/>
    <mergeCell ref="B135:D135"/>
    <mergeCell ref="B136:D136"/>
    <mergeCell ref="B148:D148"/>
    <mergeCell ref="B149:D149"/>
    <mergeCell ref="B150:D150"/>
    <mergeCell ref="B151:D151"/>
    <mergeCell ref="B152:D152"/>
    <mergeCell ref="B142:D142"/>
    <mergeCell ref="B143:D143"/>
    <mergeCell ref="B144:D144"/>
    <mergeCell ref="B145:D145"/>
    <mergeCell ref="B165:D165"/>
    <mergeCell ref="B166:D166"/>
    <mergeCell ref="B170:D170"/>
    <mergeCell ref="B158:D158"/>
    <mergeCell ref="B159:D159"/>
    <mergeCell ref="B163:D163"/>
    <mergeCell ref="B164:D164"/>
    <mergeCell ref="B153:D153"/>
    <mergeCell ref="B154:D154"/>
    <mergeCell ref="B155:D155"/>
    <mergeCell ref="B156:D156"/>
    <mergeCell ref="B157:D157"/>
    <mergeCell ref="B186:D186"/>
    <mergeCell ref="B183:D183"/>
    <mergeCell ref="B184:D184"/>
    <mergeCell ref="B185:D185"/>
    <mergeCell ref="B179:D179"/>
    <mergeCell ref="B180:D180"/>
    <mergeCell ref="B181:D181"/>
    <mergeCell ref="B171:D171"/>
    <mergeCell ref="B172:D172"/>
    <mergeCell ref="B173:D173"/>
    <mergeCell ref="B177:D177"/>
    <mergeCell ref="B178:D178"/>
  </mergeCells>
  <pageMargins left="0.7" right="0.7" top="0.75" bottom="0.75" header="0.3" footer="0.3"/>
  <pageSetup paperSize="9" scale="5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 (2)</vt:lpstr>
      <vt:lpstr>Rashodi i prihodi prema izv (2</vt:lpstr>
      <vt:lpstr>Rashodi prema funkcijskoj k (2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Contabile</cp:lastModifiedBy>
  <cp:lastPrinted>2024-07-30T11:25:24Z</cp:lastPrinted>
  <dcterms:created xsi:type="dcterms:W3CDTF">2022-08-12T12:51:27Z</dcterms:created>
  <dcterms:modified xsi:type="dcterms:W3CDTF">2024-07-30T11:27:02Z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