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200" yWindow="-165" windowWidth="14790" windowHeight="12540" tabRatio="568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IZRAČUN POVEĆANJA" sheetId="13" r:id="rId11"/>
    <sheet name="List2" sheetId="4" r:id="rId12"/>
  </sheets>
  <definedNames>
    <definedName name="_xlnm._FilterDatabase" localSheetId="9" hidden="1">'RASHIDI i DI'!$B$1:$B$307</definedName>
    <definedName name="_xlnm.Print_Titles" localSheetId="8">PRIHODI!$13:$14</definedName>
    <definedName name="_xlnm.Print_Titles" localSheetId="9">'RASHIDI i DI'!$4:$6</definedName>
  </definedNames>
  <calcPr calcId="162913"/>
</workbook>
</file>

<file path=xl/calcChain.xml><?xml version="1.0" encoding="utf-8"?>
<calcChain xmlns="http://schemas.openxmlformats.org/spreadsheetml/2006/main">
  <c r="U8" i="2" l="1"/>
  <c r="M130" i="2" l="1"/>
  <c r="M208" i="2"/>
  <c r="J263" i="2" l="1"/>
  <c r="I263" i="2"/>
  <c r="I262" i="2" s="1"/>
  <c r="I261" i="2" s="1"/>
  <c r="T265" i="2"/>
  <c r="AA265" i="2" s="1"/>
  <c r="J265" i="2"/>
  <c r="F265" i="2" s="1"/>
  <c r="V264" i="2"/>
  <c r="T264" i="2"/>
  <c r="AA264" i="2" s="1"/>
  <c r="J264" i="2"/>
  <c r="F264" i="2" s="1"/>
  <c r="V263" i="2"/>
  <c r="S263" i="2"/>
  <c r="R263" i="2"/>
  <c r="Q263" i="2"/>
  <c r="P263" i="2"/>
  <c r="O263" i="2"/>
  <c r="N263" i="2"/>
  <c r="M263" i="2"/>
  <c r="L263" i="2"/>
  <c r="K263" i="2"/>
  <c r="J262" i="2"/>
  <c r="J261" i="2" s="1"/>
  <c r="H263" i="2"/>
  <c r="E263" i="2"/>
  <c r="E262" i="2" s="1"/>
  <c r="E261" i="2" s="1"/>
  <c r="E260" i="2" s="1"/>
  <c r="D263" i="2"/>
  <c r="V262" i="2"/>
  <c r="V261" i="2" s="1"/>
  <c r="V260" i="2" s="1"/>
  <c r="S262" i="2"/>
  <c r="R262" i="2"/>
  <c r="R261" i="2" s="1"/>
  <c r="R260" i="2" s="1"/>
  <c r="Q262" i="2"/>
  <c r="Q261" i="2" s="1"/>
  <c r="Q260" i="2" s="1"/>
  <c r="P262" i="2"/>
  <c r="O262" i="2"/>
  <c r="N262" i="2"/>
  <c r="N261" i="2" s="1"/>
  <c r="N260" i="2" s="1"/>
  <c r="M262" i="2"/>
  <c r="M261" i="2" s="1"/>
  <c r="M260" i="2" s="1"/>
  <c r="L262" i="2"/>
  <c r="K262" i="2"/>
  <c r="H262" i="2"/>
  <c r="D262" i="2"/>
  <c r="D261" i="2" s="1"/>
  <c r="D260" i="2" s="1"/>
  <c r="Y261" i="2"/>
  <c r="X261" i="2"/>
  <c r="S261" i="2"/>
  <c r="S260" i="2" s="1"/>
  <c r="P261" i="2"/>
  <c r="P260" i="2" s="1"/>
  <c r="O261" i="2"/>
  <c r="O260" i="2" s="1"/>
  <c r="L261" i="2"/>
  <c r="L260" i="2" s="1"/>
  <c r="K261" i="2"/>
  <c r="K260" i="2" s="1"/>
  <c r="H261" i="2"/>
  <c r="Y260" i="2"/>
  <c r="X260" i="2"/>
  <c r="F263" i="2" l="1"/>
  <c r="F261" i="2"/>
  <c r="I260" i="2"/>
  <c r="I8" i="2" s="1"/>
  <c r="J260" i="2"/>
  <c r="F262" i="2"/>
  <c r="U265" i="2"/>
  <c r="W265" i="2" s="1"/>
  <c r="W262" i="2" s="1"/>
  <c r="W261" i="2" s="1"/>
  <c r="W260" i="2" s="1"/>
  <c r="H260" i="2"/>
  <c r="T263" i="2"/>
  <c r="T262" i="2" s="1"/>
  <c r="U264" i="2"/>
  <c r="W264" i="2" s="1"/>
  <c r="W263" i="2" s="1"/>
  <c r="H91" i="13"/>
  <c r="K91" i="13" s="1"/>
  <c r="M91" i="13" s="1"/>
  <c r="H90" i="13"/>
  <c r="K90" i="13" s="1"/>
  <c r="M90" i="13" s="1"/>
  <c r="H89" i="13"/>
  <c r="K89" i="13" s="1"/>
  <c r="M89" i="13" s="1"/>
  <c r="K88" i="13"/>
  <c r="M88" i="13" s="1"/>
  <c r="H88" i="13"/>
  <c r="H87" i="13"/>
  <c r="K87" i="13" s="1"/>
  <c r="M87" i="13" s="1"/>
  <c r="H86" i="13"/>
  <c r="K86" i="13" s="1"/>
  <c r="M86" i="13" s="1"/>
  <c r="H85" i="13"/>
  <c r="K85" i="13" s="1"/>
  <c r="M85" i="13" s="1"/>
  <c r="K84" i="13"/>
  <c r="M84" i="13" s="1"/>
  <c r="H84" i="13"/>
  <c r="H83" i="13"/>
  <c r="K83" i="13" s="1"/>
  <c r="M83" i="13" s="1"/>
  <c r="H82" i="13"/>
  <c r="K82" i="13" s="1"/>
  <c r="M82" i="13" s="1"/>
  <c r="H81" i="13"/>
  <c r="K81" i="13" s="1"/>
  <c r="M81" i="13" s="1"/>
  <c r="K80" i="13"/>
  <c r="M80" i="13" s="1"/>
  <c r="H80" i="13"/>
  <c r="H79" i="13"/>
  <c r="K79" i="13" s="1"/>
  <c r="M79" i="13" s="1"/>
  <c r="H78" i="13"/>
  <c r="K78" i="13" s="1"/>
  <c r="M78" i="13" s="1"/>
  <c r="H77" i="13"/>
  <c r="K77" i="13" s="1"/>
  <c r="M77" i="13" s="1"/>
  <c r="K76" i="13"/>
  <c r="M76" i="13" s="1"/>
  <c r="H76" i="13"/>
  <c r="H75" i="13"/>
  <c r="K75" i="13" s="1"/>
  <c r="M75" i="13" s="1"/>
  <c r="H74" i="13"/>
  <c r="K74" i="13" s="1"/>
  <c r="M74" i="13" s="1"/>
  <c r="H73" i="13"/>
  <c r="K73" i="13" s="1"/>
  <c r="M73" i="13" s="1"/>
  <c r="K72" i="13"/>
  <c r="M72" i="13" s="1"/>
  <c r="H72" i="13"/>
  <c r="H71" i="13"/>
  <c r="K71" i="13" s="1"/>
  <c r="M71" i="13" s="1"/>
  <c r="H70" i="13"/>
  <c r="K70" i="13" s="1"/>
  <c r="M70" i="13" s="1"/>
  <c r="H69" i="13"/>
  <c r="K69" i="13" s="1"/>
  <c r="M69" i="13" s="1"/>
  <c r="K68" i="13"/>
  <c r="M68" i="13" s="1"/>
  <c r="H68" i="13"/>
  <c r="H67" i="13"/>
  <c r="K67" i="13" s="1"/>
  <c r="M67" i="13" s="1"/>
  <c r="H66" i="13"/>
  <c r="K66" i="13" s="1"/>
  <c r="M66" i="13" s="1"/>
  <c r="H65" i="13"/>
  <c r="K65" i="13" s="1"/>
  <c r="M65" i="13" s="1"/>
  <c r="K64" i="13"/>
  <c r="M64" i="13" s="1"/>
  <c r="H64" i="13"/>
  <c r="H63" i="13"/>
  <c r="K63" i="13" s="1"/>
  <c r="M63" i="13" s="1"/>
  <c r="H62" i="13"/>
  <c r="K62" i="13" s="1"/>
  <c r="M62" i="13" s="1"/>
  <c r="H61" i="13"/>
  <c r="K61" i="13" s="1"/>
  <c r="M61" i="13" s="1"/>
  <c r="K60" i="13"/>
  <c r="M60" i="13" s="1"/>
  <c r="H60" i="13"/>
  <c r="H59" i="13"/>
  <c r="K59" i="13" s="1"/>
  <c r="M59" i="13" s="1"/>
  <c r="H58" i="13"/>
  <c r="K58" i="13" s="1"/>
  <c r="M58" i="13" s="1"/>
  <c r="H57" i="13"/>
  <c r="K57" i="13" s="1"/>
  <c r="M57" i="13" s="1"/>
  <c r="K56" i="13"/>
  <c r="M56" i="13" s="1"/>
  <c r="H56" i="13"/>
  <c r="H55" i="13"/>
  <c r="K55" i="13" s="1"/>
  <c r="M55" i="13" s="1"/>
  <c r="H54" i="13"/>
  <c r="K54" i="13" s="1"/>
  <c r="M54" i="13" s="1"/>
  <c r="H53" i="13"/>
  <c r="K53" i="13" s="1"/>
  <c r="M53" i="13" s="1"/>
  <c r="K52" i="13"/>
  <c r="M52" i="13" s="1"/>
  <c r="H52" i="13"/>
  <c r="H51" i="13"/>
  <c r="K51" i="13" s="1"/>
  <c r="M51" i="13" s="1"/>
  <c r="H50" i="13"/>
  <c r="K50" i="13" s="1"/>
  <c r="M50" i="13" s="1"/>
  <c r="H49" i="13"/>
  <c r="K49" i="13" s="1"/>
  <c r="M49" i="13" s="1"/>
  <c r="K48" i="13"/>
  <c r="M48" i="13" s="1"/>
  <c r="H48" i="13"/>
  <c r="H47" i="13"/>
  <c r="K47" i="13" s="1"/>
  <c r="M47" i="13" s="1"/>
  <c r="H46" i="13"/>
  <c r="K46" i="13" s="1"/>
  <c r="M46" i="13" s="1"/>
  <c r="H45" i="13"/>
  <c r="K45" i="13" s="1"/>
  <c r="M45" i="13" s="1"/>
  <c r="K44" i="13"/>
  <c r="M44" i="13" s="1"/>
  <c r="H44" i="13"/>
  <c r="H43" i="13"/>
  <c r="K43" i="13" s="1"/>
  <c r="M43" i="13" s="1"/>
  <c r="H42" i="13"/>
  <c r="K42" i="13" s="1"/>
  <c r="M42" i="13" s="1"/>
  <c r="H41" i="13"/>
  <c r="K41" i="13" s="1"/>
  <c r="M41" i="13" s="1"/>
  <c r="K40" i="13"/>
  <c r="M40" i="13" s="1"/>
  <c r="H40" i="13"/>
  <c r="R39" i="13"/>
  <c r="H39" i="13"/>
  <c r="K39" i="13" s="1"/>
  <c r="M39" i="13" s="1"/>
  <c r="H38" i="13"/>
  <c r="K38" i="13" s="1"/>
  <c r="M38" i="13" s="1"/>
  <c r="M92" i="13" s="1"/>
  <c r="Q37" i="13" s="1"/>
  <c r="R27" i="13"/>
  <c r="K26" i="13"/>
  <c r="M26" i="13" s="1"/>
  <c r="Q25" i="13" s="1"/>
  <c r="H26" i="13"/>
  <c r="H14" i="13"/>
  <c r="K14" i="13" s="1"/>
  <c r="M14" i="13" s="1"/>
  <c r="R13" i="13"/>
  <c r="H13" i="13"/>
  <c r="K13" i="13" s="1"/>
  <c r="M13" i="13" s="1"/>
  <c r="Q12" i="13"/>
  <c r="Q13" i="13" s="1"/>
  <c r="H12" i="13"/>
  <c r="K12" i="13" s="1"/>
  <c r="M12" i="13" s="1"/>
  <c r="H11" i="13"/>
  <c r="K11" i="13" s="1"/>
  <c r="M11" i="13" s="1"/>
  <c r="K10" i="13"/>
  <c r="M10" i="13" s="1"/>
  <c r="H10" i="13"/>
  <c r="U262" i="2" l="1"/>
  <c r="T261" i="2"/>
  <c r="AA262" i="2"/>
  <c r="F260" i="2"/>
  <c r="AA263" i="2"/>
  <c r="U263" i="2"/>
  <c r="M15" i="13"/>
  <c r="Q26" i="13"/>
  <c r="Q27" i="13" s="1"/>
  <c r="Q38" i="13"/>
  <c r="Q39" i="13" s="1"/>
  <c r="V250" i="2"/>
  <c r="V249" i="2" s="1"/>
  <c r="X23" i="5"/>
  <c r="Y23" i="5"/>
  <c r="K246" i="2"/>
  <c r="K247" i="2"/>
  <c r="Y8" i="2"/>
  <c r="X8" i="2"/>
  <c r="V341" i="2"/>
  <c r="T341" i="2"/>
  <c r="U341" i="2" s="1"/>
  <c r="W341" i="2" s="1"/>
  <c r="J341" i="2"/>
  <c r="V340" i="2"/>
  <c r="U340" i="2"/>
  <c r="W340" i="2" s="1"/>
  <c r="T340" i="2"/>
  <c r="J340" i="2"/>
  <c r="V339" i="2"/>
  <c r="V338" i="2" s="1"/>
  <c r="V337" i="2" s="1"/>
  <c r="V336" i="2" s="1"/>
  <c r="V335" i="2" s="1"/>
  <c r="V334" i="2" s="1"/>
  <c r="V333" i="2" s="1"/>
  <c r="V332" i="2" s="1"/>
  <c r="V331" i="2" s="1"/>
  <c r="V330" i="2" s="1"/>
  <c r="V329" i="2" s="1"/>
  <c r="V328" i="2" s="1"/>
  <c r="V327" i="2" s="1"/>
  <c r="V326" i="2" s="1"/>
  <c r="V325" i="2" s="1"/>
  <c r="V324" i="2" s="1"/>
  <c r="V323" i="2" s="1"/>
  <c r="V322" i="2" s="1"/>
  <c r="V321" i="2" s="1"/>
  <c r="V320" i="2" s="1"/>
  <c r="V319" i="2" s="1"/>
  <c r="V318" i="2" s="1"/>
  <c r="V317" i="2" s="1"/>
  <c r="V316" i="2" s="1"/>
  <c r="V315" i="2" s="1"/>
  <c r="V314" i="2" s="1"/>
  <c r="V313" i="2" s="1"/>
  <c r="V312" i="2" s="1"/>
  <c r="V311" i="2" s="1"/>
  <c r="V310" i="2" s="1"/>
  <c r="V309" i="2" s="1"/>
  <c r="T339" i="2"/>
  <c r="J339" i="2"/>
  <c r="U339" i="2" s="1"/>
  <c r="W339" i="2" s="1"/>
  <c r="T338" i="2"/>
  <c r="J338" i="2"/>
  <c r="U338" i="2" s="1"/>
  <c r="W338" i="2" s="1"/>
  <c r="T337" i="2"/>
  <c r="U337" i="2" s="1"/>
  <c r="J337" i="2"/>
  <c r="U336" i="2"/>
  <c r="T336" i="2"/>
  <c r="J336" i="2"/>
  <c r="T335" i="2"/>
  <c r="J335" i="2"/>
  <c r="U335" i="2" s="1"/>
  <c r="T334" i="2"/>
  <c r="J334" i="2"/>
  <c r="U334" i="2" s="1"/>
  <c r="T333" i="2"/>
  <c r="U333" i="2" s="1"/>
  <c r="J333" i="2"/>
  <c r="U332" i="2"/>
  <c r="W332" i="2" s="1"/>
  <c r="T332" i="2"/>
  <c r="J332" i="2"/>
  <c r="T331" i="2"/>
  <c r="J331" i="2"/>
  <c r="U331" i="2" s="1"/>
  <c r="W331" i="2" s="1"/>
  <c r="T330" i="2"/>
  <c r="J330" i="2"/>
  <c r="U330" i="2" s="1"/>
  <c r="T329" i="2"/>
  <c r="U329" i="2" s="1"/>
  <c r="J329" i="2"/>
  <c r="U328" i="2"/>
  <c r="T328" i="2"/>
  <c r="J328" i="2"/>
  <c r="T327" i="2"/>
  <c r="J327" i="2"/>
  <c r="U327" i="2" s="1"/>
  <c r="T326" i="2"/>
  <c r="J326" i="2"/>
  <c r="U326" i="2" s="1"/>
  <c r="T325" i="2"/>
  <c r="U325" i="2" s="1"/>
  <c r="J325" i="2"/>
  <c r="U324" i="2"/>
  <c r="T324" i="2"/>
  <c r="J324" i="2"/>
  <c r="T323" i="2"/>
  <c r="J323" i="2"/>
  <c r="U323" i="2" s="1"/>
  <c r="T322" i="2"/>
  <c r="J322" i="2"/>
  <c r="U322" i="2" s="1"/>
  <c r="T321" i="2"/>
  <c r="U321" i="2" s="1"/>
  <c r="J321" i="2"/>
  <c r="U320" i="2"/>
  <c r="T320" i="2"/>
  <c r="J320" i="2"/>
  <c r="T319" i="2"/>
  <c r="J319" i="2"/>
  <c r="U319" i="2" s="1"/>
  <c r="T318" i="2"/>
  <c r="J318" i="2"/>
  <c r="U318" i="2" s="1"/>
  <c r="T317" i="2"/>
  <c r="U317" i="2" s="1"/>
  <c r="J317" i="2"/>
  <c r="U316" i="2"/>
  <c r="T316" i="2"/>
  <c r="J316" i="2"/>
  <c r="T315" i="2"/>
  <c r="J315" i="2"/>
  <c r="U315" i="2" s="1"/>
  <c r="T314" i="2"/>
  <c r="J314" i="2"/>
  <c r="F314" i="2" s="1"/>
  <c r="U313" i="2"/>
  <c r="T313" i="2"/>
  <c r="J313" i="2"/>
  <c r="F313" i="2"/>
  <c r="T312" i="2"/>
  <c r="J312" i="2"/>
  <c r="U312" i="2" s="1"/>
  <c r="H312" i="2"/>
  <c r="E312" i="2"/>
  <c r="D312" i="2"/>
  <c r="T311" i="2"/>
  <c r="H311" i="2"/>
  <c r="J311" i="2" s="1"/>
  <c r="E311" i="2"/>
  <c r="E310" i="2" s="1"/>
  <c r="E309" i="2" s="1"/>
  <c r="D311" i="2"/>
  <c r="Y310" i="2"/>
  <c r="X310" i="2"/>
  <c r="X309" i="2" s="1"/>
  <c r="T310" i="2"/>
  <c r="H310" i="2"/>
  <c r="J310" i="2" s="1"/>
  <c r="U310" i="2" s="1"/>
  <c r="D310" i="2"/>
  <c r="D309" i="2" s="1"/>
  <c r="Y309" i="2"/>
  <c r="T309" i="2"/>
  <c r="H309" i="2"/>
  <c r="T260" i="2" l="1"/>
  <c r="U261" i="2"/>
  <c r="AA261" i="2"/>
  <c r="F310" i="2"/>
  <c r="W312" i="2"/>
  <c r="W315" i="2"/>
  <c r="W316" i="2"/>
  <c r="W322" i="2"/>
  <c r="W325" i="2"/>
  <c r="W310" i="2"/>
  <c r="W313" i="2"/>
  <c r="W319" i="2"/>
  <c r="W320" i="2"/>
  <c r="W326" i="2"/>
  <c r="W329" i="2"/>
  <c r="W335" i="2"/>
  <c r="W336" i="2"/>
  <c r="W317" i="2"/>
  <c r="W323" i="2"/>
  <c r="W324" i="2"/>
  <c r="W330" i="2"/>
  <c r="W333" i="2"/>
  <c r="U311" i="2"/>
  <c r="W311" i="2" s="1"/>
  <c r="F311" i="2"/>
  <c r="W318" i="2"/>
  <c r="W321" i="2"/>
  <c r="W327" i="2"/>
  <c r="W328" i="2"/>
  <c r="W334" i="2"/>
  <c r="W337" i="2"/>
  <c r="J309" i="2"/>
  <c r="U309" i="2" s="1"/>
  <c r="W309" i="2" s="1"/>
  <c r="F312" i="2"/>
  <c r="U314" i="2"/>
  <c r="W314" i="2" s="1"/>
  <c r="AA260" i="2" l="1"/>
  <c r="U260" i="2"/>
  <c r="F309" i="2"/>
  <c r="I214" i="2" l="1"/>
  <c r="J214" i="2"/>
  <c r="K214" i="2"/>
  <c r="M214" i="2"/>
  <c r="N214" i="2"/>
  <c r="O214" i="2"/>
  <c r="P214" i="2"/>
  <c r="Q214" i="2"/>
  <c r="R214" i="2"/>
  <c r="T214" i="2"/>
  <c r="U214" i="2"/>
  <c r="V214" i="2"/>
  <c r="H214" i="2"/>
  <c r="J73" i="2"/>
  <c r="U73" i="2" s="1"/>
  <c r="W73" i="2" s="1"/>
  <c r="J74" i="2"/>
  <c r="U74" i="2" s="1"/>
  <c r="W74" i="2" s="1"/>
  <c r="J75" i="2"/>
  <c r="U75" i="2" s="1"/>
  <c r="W75" i="2" s="1"/>
  <c r="S221" i="2"/>
  <c r="S220" i="2" s="1"/>
  <c r="S219" i="2" s="1"/>
  <c r="S218" i="2" s="1"/>
  <c r="S215" i="2"/>
  <c r="S214" i="2" s="1"/>
  <c r="H256" i="2"/>
  <c r="H255" i="2" s="1"/>
  <c r="H254" i="2" s="1"/>
  <c r="K256" i="2"/>
  <c r="K255" i="2" s="1"/>
  <c r="K254" i="2" s="1"/>
  <c r="L256" i="2"/>
  <c r="L255" i="2" s="1"/>
  <c r="L254" i="2" s="1"/>
  <c r="M256" i="2"/>
  <c r="M255" i="2" s="1"/>
  <c r="M254" i="2" s="1"/>
  <c r="N256" i="2"/>
  <c r="N255" i="2" s="1"/>
  <c r="N254" i="2" s="1"/>
  <c r="O256" i="2"/>
  <c r="O255" i="2" s="1"/>
  <c r="O254" i="2" s="1"/>
  <c r="P256" i="2"/>
  <c r="P255" i="2" s="1"/>
  <c r="P254" i="2" s="1"/>
  <c r="Q256" i="2"/>
  <c r="Q255" i="2" s="1"/>
  <c r="Q254" i="2" s="1"/>
  <c r="R256" i="2"/>
  <c r="R255" i="2" s="1"/>
  <c r="R254" i="2" s="1"/>
  <c r="S256" i="2"/>
  <c r="S255" i="2" s="1"/>
  <c r="S254" i="2" s="1"/>
  <c r="V256" i="2"/>
  <c r="V255" i="2" s="1"/>
  <c r="V254" i="2" s="1"/>
  <c r="I256" i="2"/>
  <c r="I255" i="2" s="1"/>
  <c r="I254" i="2" s="1"/>
  <c r="I249" i="2"/>
  <c r="H249" i="2"/>
  <c r="L248" i="2"/>
  <c r="L247" i="2" s="1"/>
  <c r="L246" i="2" s="1"/>
  <c r="M248" i="2"/>
  <c r="M247" i="2" s="1"/>
  <c r="M246" i="2" s="1"/>
  <c r="N248" i="2"/>
  <c r="N247" i="2" s="1"/>
  <c r="N246" i="2" s="1"/>
  <c r="O248" i="2"/>
  <c r="O247" i="2" s="1"/>
  <c r="O246" i="2" s="1"/>
  <c r="P248" i="2"/>
  <c r="P247" i="2" s="1"/>
  <c r="P246" i="2" s="1"/>
  <c r="Q248" i="2"/>
  <c r="Q247" i="2" s="1"/>
  <c r="Q246" i="2" s="1"/>
  <c r="R248" i="2"/>
  <c r="R247" i="2" s="1"/>
  <c r="R246" i="2" s="1"/>
  <c r="S248" i="2"/>
  <c r="S247" i="2" s="1"/>
  <c r="S246" i="2" s="1"/>
  <c r="T248" i="2"/>
  <c r="T247" i="2" s="1"/>
  <c r="T246" i="2" s="1"/>
  <c r="V248" i="2"/>
  <c r="K248" i="2"/>
  <c r="N225" i="2"/>
  <c r="N213" i="2"/>
  <c r="N212" i="2" s="1"/>
  <c r="N211" i="2" s="1"/>
  <c r="I126" i="2"/>
  <c r="I125" i="2" s="1"/>
  <c r="I124" i="2" s="1"/>
  <c r="K126" i="2"/>
  <c r="K125" i="2" s="1"/>
  <c r="K124" i="2" s="1"/>
  <c r="L126" i="2"/>
  <c r="L125" i="2" s="1"/>
  <c r="L124" i="2" s="1"/>
  <c r="M126" i="2"/>
  <c r="M125" i="2" s="1"/>
  <c r="M124" i="2" s="1"/>
  <c r="N126" i="2"/>
  <c r="N125" i="2" s="1"/>
  <c r="N124" i="2" s="1"/>
  <c r="O126" i="2"/>
  <c r="O125" i="2" s="1"/>
  <c r="O124" i="2" s="1"/>
  <c r="P126" i="2"/>
  <c r="P125" i="2" s="1"/>
  <c r="P124" i="2" s="1"/>
  <c r="Q126" i="2"/>
  <c r="Q125" i="2" s="1"/>
  <c r="Q124" i="2" s="1"/>
  <c r="R126" i="2"/>
  <c r="R125" i="2" s="1"/>
  <c r="R124" i="2" s="1"/>
  <c r="S126" i="2"/>
  <c r="S125" i="2" s="1"/>
  <c r="S124" i="2" s="1"/>
  <c r="V126" i="2"/>
  <c r="V125" i="2" s="1"/>
  <c r="V124" i="2" s="1"/>
  <c r="H126" i="2"/>
  <c r="H125" i="2" s="1"/>
  <c r="H124" i="2" s="1"/>
  <c r="N95" i="2"/>
  <c r="N82" i="2" s="1"/>
  <c r="N81" i="2" s="1"/>
  <c r="N9" i="2"/>
  <c r="X242" i="2"/>
  <c r="N230" i="2"/>
  <c r="I228" i="2"/>
  <c r="I229" i="2"/>
  <c r="I230" i="2"/>
  <c r="L242" i="2"/>
  <c r="P242" i="2"/>
  <c r="Q242" i="2"/>
  <c r="R242" i="2"/>
  <c r="S242" i="2"/>
  <c r="O242" i="2"/>
  <c r="M242" i="2"/>
  <c r="K242" i="2"/>
  <c r="I242" i="2"/>
  <c r="H242" i="2"/>
  <c r="T293" i="2"/>
  <c r="J293" i="2"/>
  <c r="T292" i="2"/>
  <c r="J292" i="2"/>
  <c r="N291" i="2"/>
  <c r="M291" i="2"/>
  <c r="J291" i="2"/>
  <c r="T290" i="2"/>
  <c r="J290" i="2"/>
  <c r="T289" i="2"/>
  <c r="J289" i="2"/>
  <c r="N288" i="2"/>
  <c r="M288" i="2"/>
  <c r="L288" i="2"/>
  <c r="K288" i="2"/>
  <c r="I288" i="2"/>
  <c r="H288" i="2"/>
  <c r="T287" i="2"/>
  <c r="J287" i="2"/>
  <c r="J286" i="2" s="1"/>
  <c r="N286" i="2"/>
  <c r="M286" i="2"/>
  <c r="L286" i="2"/>
  <c r="K286" i="2"/>
  <c r="I286" i="2"/>
  <c r="H286" i="2"/>
  <c r="T285" i="2"/>
  <c r="J285" i="2"/>
  <c r="J284" i="2" s="1"/>
  <c r="V284" i="2"/>
  <c r="V283" i="2" s="1"/>
  <c r="V282" i="2" s="1"/>
  <c r="V281" i="2" s="1"/>
  <c r="N284" i="2"/>
  <c r="M284" i="2"/>
  <c r="L284" i="2"/>
  <c r="K284" i="2"/>
  <c r="I284" i="2"/>
  <c r="H284" i="2"/>
  <c r="Y282" i="2"/>
  <c r="Y281" i="2" s="1"/>
  <c r="X282" i="2"/>
  <c r="X281" i="2" s="1"/>
  <c r="T306" i="2"/>
  <c r="M302" i="2"/>
  <c r="M305" i="2"/>
  <c r="M304" i="2" s="1"/>
  <c r="M303" i="2" s="1"/>
  <c r="J78" i="2"/>
  <c r="U78" i="2" s="1"/>
  <c r="W78" i="2" s="1"/>
  <c r="H77" i="2"/>
  <c r="J77" i="2" s="1"/>
  <c r="U77" i="2" s="1"/>
  <c r="W77" i="2" s="1"/>
  <c r="J76" i="2"/>
  <c r="U76" i="2" s="1"/>
  <c r="W76" i="2" s="1"/>
  <c r="H72" i="2"/>
  <c r="J72" i="2" s="1"/>
  <c r="U72" i="2" s="1"/>
  <c r="W72" i="2" s="1"/>
  <c r="J71" i="2"/>
  <c r="U71" i="2" s="1"/>
  <c r="W71" i="2" s="1"/>
  <c r="H70" i="2"/>
  <c r="J70" i="2" s="1"/>
  <c r="U70" i="2" s="1"/>
  <c r="W70" i="2" s="1"/>
  <c r="T69" i="2"/>
  <c r="Y68" i="2"/>
  <c r="Y67" i="2" s="1"/>
  <c r="X68" i="2"/>
  <c r="X67" i="2" s="1"/>
  <c r="V68" i="2"/>
  <c r="V67" i="2" s="1"/>
  <c r="T68" i="2"/>
  <c r="T67" i="2"/>
  <c r="N123" i="2" l="1"/>
  <c r="U292" i="2"/>
  <c r="W292" i="2" s="1"/>
  <c r="U289" i="2"/>
  <c r="W289" i="2" s="1"/>
  <c r="U290" i="2"/>
  <c r="W290" i="2" s="1"/>
  <c r="I283" i="2"/>
  <c r="N283" i="2"/>
  <c r="U293" i="2"/>
  <c r="W293" i="2" s="1"/>
  <c r="T305" i="2"/>
  <c r="U285" i="2"/>
  <c r="W285" i="2" s="1"/>
  <c r="L283" i="2"/>
  <c r="H283" i="2"/>
  <c r="M282" i="2"/>
  <c r="M281" i="2" s="1"/>
  <c r="L282" i="2"/>
  <c r="L281" i="2" s="1"/>
  <c r="T284" i="2"/>
  <c r="U284" i="2" s="1"/>
  <c r="W284" i="2" s="1"/>
  <c r="I282" i="2"/>
  <c r="I281" i="2" s="1"/>
  <c r="J288" i="2"/>
  <c r="J283" i="2" s="1"/>
  <c r="N282" i="2"/>
  <c r="N281" i="2" s="1"/>
  <c r="M283" i="2"/>
  <c r="K282" i="2"/>
  <c r="K281" i="2" s="1"/>
  <c r="H282" i="2"/>
  <c r="H281" i="2" s="1"/>
  <c r="K283" i="2"/>
  <c r="T288" i="2"/>
  <c r="T291" i="2"/>
  <c r="U291" i="2" s="1"/>
  <c r="W291" i="2" s="1"/>
  <c r="T286" i="2"/>
  <c r="U286" i="2" s="1"/>
  <c r="W286" i="2" s="1"/>
  <c r="U287" i="2"/>
  <c r="W287" i="2" s="1"/>
  <c r="H69" i="2"/>
  <c r="H305" i="2"/>
  <c r="H304" i="2" s="1"/>
  <c r="U288" i="2" l="1"/>
  <c r="W288" i="2" s="1"/>
  <c r="T281" i="2"/>
  <c r="J282" i="2"/>
  <c r="J281" i="2" s="1"/>
  <c r="T283" i="2"/>
  <c r="U283" i="2" s="1"/>
  <c r="W283" i="2" s="1"/>
  <c r="T282" i="2"/>
  <c r="J69" i="2"/>
  <c r="U69" i="2" s="1"/>
  <c r="W69" i="2" s="1"/>
  <c r="H68" i="2"/>
  <c r="U281" i="2" l="1"/>
  <c r="W281" i="2" s="1"/>
  <c r="U282" i="2"/>
  <c r="W282" i="2" s="1"/>
  <c r="J68" i="2"/>
  <c r="U68" i="2" s="1"/>
  <c r="W68" i="2" s="1"/>
  <c r="H67" i="2"/>
  <c r="J67" i="2" s="1"/>
  <c r="U67" i="2" s="1"/>
  <c r="W67" i="2" s="1"/>
  <c r="I8" i="5"/>
  <c r="Y297" i="2" l="1"/>
  <c r="X297" i="2"/>
  <c r="N253" i="2"/>
  <c r="Y124" i="2"/>
  <c r="X124" i="2"/>
  <c r="AG82" i="5" l="1"/>
  <c r="AF82" i="5"/>
  <c r="Y111" i="2" l="1"/>
  <c r="X111" i="2"/>
  <c r="J120" i="2" l="1"/>
  <c r="U120" i="2" s="1"/>
  <c r="W120" i="2" s="1"/>
  <c r="J121" i="2"/>
  <c r="U121" i="2" s="1"/>
  <c r="W121" i="2" s="1"/>
  <c r="H119" i="2"/>
  <c r="J119" i="2" s="1"/>
  <c r="U119" i="2" s="1"/>
  <c r="W119" i="2" s="1"/>
  <c r="T279" i="2" l="1"/>
  <c r="J279" i="2"/>
  <c r="T278" i="2"/>
  <c r="J278" i="2"/>
  <c r="N277" i="2"/>
  <c r="M277" i="2"/>
  <c r="J277" i="2"/>
  <c r="T276" i="2"/>
  <c r="J276" i="2"/>
  <c r="T275" i="2"/>
  <c r="J275" i="2"/>
  <c r="N274" i="2"/>
  <c r="M274" i="2"/>
  <c r="L274" i="2"/>
  <c r="K274" i="2"/>
  <c r="I274" i="2"/>
  <c r="H274" i="2"/>
  <c r="T273" i="2"/>
  <c r="J273" i="2"/>
  <c r="J272" i="2" s="1"/>
  <c r="N272" i="2"/>
  <c r="M272" i="2"/>
  <c r="L272" i="2"/>
  <c r="K272" i="2"/>
  <c r="I272" i="2"/>
  <c r="H272" i="2"/>
  <c r="T271" i="2"/>
  <c r="J271" i="2"/>
  <c r="J270" i="2" s="1"/>
  <c r="V270" i="2"/>
  <c r="V269" i="2" s="1"/>
  <c r="V268" i="2" s="1"/>
  <c r="V267" i="2" s="1"/>
  <c r="N270" i="2"/>
  <c r="M270" i="2"/>
  <c r="L270" i="2"/>
  <c r="K270" i="2"/>
  <c r="I270" i="2"/>
  <c r="H270" i="2"/>
  <c r="Y268" i="2"/>
  <c r="Y267" i="2" s="1"/>
  <c r="X268" i="2"/>
  <c r="X267" i="2" s="1"/>
  <c r="H228" i="2"/>
  <c r="H227" i="2" s="1"/>
  <c r="T229" i="2"/>
  <c r="U229" i="2" s="1"/>
  <c r="T228" i="2"/>
  <c r="U228" i="2" s="1"/>
  <c r="J274" i="2" l="1"/>
  <c r="J269" i="2" s="1"/>
  <c r="T277" i="2"/>
  <c r="U277" i="2" s="1"/>
  <c r="W277" i="2" s="1"/>
  <c r="U279" i="2"/>
  <c r="W279" i="2" s="1"/>
  <c r="L268" i="2"/>
  <c r="L267" i="2" s="1"/>
  <c r="H268" i="2"/>
  <c r="H267" i="2" s="1"/>
  <c r="I268" i="2"/>
  <c r="I267" i="2" s="1"/>
  <c r="M268" i="2"/>
  <c r="M267" i="2" s="1"/>
  <c r="T274" i="2"/>
  <c r="N269" i="2"/>
  <c r="K269" i="2"/>
  <c r="T270" i="2"/>
  <c r="U270" i="2" s="1"/>
  <c r="W270" i="2" s="1"/>
  <c r="U275" i="2"/>
  <c r="W275" i="2" s="1"/>
  <c r="H269" i="2"/>
  <c r="L269" i="2"/>
  <c r="N268" i="2"/>
  <c r="N267" i="2" s="1"/>
  <c r="I269" i="2"/>
  <c r="M269" i="2"/>
  <c r="U271" i="2"/>
  <c r="W271" i="2" s="1"/>
  <c r="K268" i="2"/>
  <c r="K267" i="2" s="1"/>
  <c r="U273" i="2"/>
  <c r="W273" i="2" s="1"/>
  <c r="U276" i="2"/>
  <c r="W276" i="2" s="1"/>
  <c r="U278" i="2"/>
  <c r="W278" i="2" s="1"/>
  <c r="T272" i="2"/>
  <c r="U272" i="2" s="1"/>
  <c r="W272" i="2" s="1"/>
  <c r="T227" i="2"/>
  <c r="U227" i="2" s="1"/>
  <c r="J268" i="2" l="1"/>
  <c r="J267" i="2" s="1"/>
  <c r="U274" i="2"/>
  <c r="W274" i="2" s="1"/>
  <c r="T268" i="2"/>
  <c r="T267" i="2"/>
  <c r="T269" i="2"/>
  <c r="U269" i="2" s="1"/>
  <c r="W269" i="2" s="1"/>
  <c r="U267" i="2" l="1"/>
  <c r="W267" i="2" s="1"/>
  <c r="U268" i="2"/>
  <c r="W268" i="2" s="1"/>
  <c r="J304" i="2"/>
  <c r="J305" i="2"/>
  <c r="U305" i="2" s="1"/>
  <c r="W305" i="2" s="1"/>
  <c r="J306" i="2"/>
  <c r="U306" i="2" s="1"/>
  <c r="W306" i="2" s="1"/>
  <c r="T304" i="2"/>
  <c r="T303" i="2"/>
  <c r="H303" i="2"/>
  <c r="J303" i="2" s="1"/>
  <c r="T302" i="2"/>
  <c r="U303" i="2" l="1"/>
  <c r="U304" i="2"/>
  <c r="H302" i="2"/>
  <c r="J302" i="2" s="1"/>
  <c r="U302" i="2" s="1"/>
  <c r="X82" i="5"/>
  <c r="AH83" i="5"/>
  <c r="AE83" i="5"/>
  <c r="AH82" i="5"/>
  <c r="Y82" i="5"/>
  <c r="AF84" i="5"/>
  <c r="AG84" i="5"/>
  <c r="L85" i="5"/>
  <c r="M85" i="5"/>
  <c r="N85" i="5"/>
  <c r="O85" i="5"/>
  <c r="Q85" i="5"/>
  <c r="S85" i="5"/>
  <c r="T85" i="5"/>
  <c r="V85" i="5"/>
  <c r="W85" i="5"/>
  <c r="X85" i="5"/>
  <c r="Y85" i="5"/>
  <c r="Z85" i="5"/>
  <c r="AA85" i="5"/>
  <c r="AD85" i="5"/>
  <c r="AF85" i="5"/>
  <c r="AG85" i="5"/>
  <c r="U85" i="5" l="1"/>
  <c r="AE82" i="5"/>
  <c r="AB85" i="5"/>
  <c r="AI85" i="5" l="1"/>
  <c r="AC85" i="5"/>
  <c r="AE85" i="5" s="1"/>
  <c r="X296" i="2" l="1"/>
  <c r="Y254" i="2"/>
  <c r="Y253" i="2" s="1"/>
  <c r="X253" i="2"/>
  <c r="X254" i="2"/>
  <c r="Y219" i="2"/>
  <c r="Y218" i="2" s="1"/>
  <c r="X110" i="2"/>
  <c r="V297" i="2"/>
  <c r="V296" i="2" s="1"/>
  <c r="T213" i="2" l="1"/>
  <c r="T212" i="2" s="1"/>
  <c r="T211" i="2" s="1"/>
  <c r="V213" i="2" l="1"/>
  <c r="V212" i="2" s="1"/>
  <c r="V211" i="2" s="1"/>
  <c r="O213" i="2"/>
  <c r="O212" i="2" s="1"/>
  <c r="O211" i="2" s="1"/>
  <c r="P213" i="2"/>
  <c r="P212" i="2" s="1"/>
  <c r="P211" i="2" s="1"/>
  <c r="Q213" i="2"/>
  <c r="Q212" i="2" s="1"/>
  <c r="Q211" i="2" s="1"/>
  <c r="R213" i="2"/>
  <c r="R212" i="2" s="1"/>
  <c r="R211" i="2" s="1"/>
  <c r="M213" i="2"/>
  <c r="M212" i="2" s="1"/>
  <c r="M211" i="2" s="1"/>
  <c r="I213" i="2"/>
  <c r="I212" i="2" s="1"/>
  <c r="I211" i="2" s="1"/>
  <c r="H213" i="2"/>
  <c r="H212" i="2" s="1"/>
  <c r="H211" i="2" s="1"/>
  <c r="V257" i="2"/>
  <c r="V253" i="2" s="1"/>
  <c r="W215" i="2" l="1"/>
  <c r="W214" i="2" s="1"/>
  <c r="V17" i="2" l="1"/>
  <c r="H297" i="2" l="1"/>
  <c r="H221" i="2" l="1"/>
  <c r="H220" i="2" s="1"/>
  <c r="M221" i="2"/>
  <c r="M220" i="2" s="1"/>
  <c r="M219" i="2" s="1"/>
  <c r="M218" i="2" s="1"/>
  <c r="J222" i="2"/>
  <c r="J221" i="2" l="1"/>
  <c r="H219" i="2"/>
  <c r="J220" i="2"/>
  <c r="H218" i="2" l="1"/>
  <c r="J218" i="2" s="1"/>
  <c r="J219" i="2"/>
  <c r="T296" i="2" l="1"/>
  <c r="H296" i="2"/>
  <c r="T297" i="2"/>
  <c r="J299" i="2"/>
  <c r="T299" i="2"/>
  <c r="T118" i="2"/>
  <c r="J118" i="2"/>
  <c r="T117" i="2"/>
  <c r="H117" i="2"/>
  <c r="J117" i="2" s="1"/>
  <c r="T116" i="2"/>
  <c r="J116" i="2"/>
  <c r="T115" i="2"/>
  <c r="H115" i="2"/>
  <c r="J115" i="2" s="1"/>
  <c r="T114" i="2"/>
  <c r="J114" i="2"/>
  <c r="T113" i="2"/>
  <c r="H113" i="2"/>
  <c r="J113" i="2" s="1"/>
  <c r="T112" i="2"/>
  <c r="T111" i="2"/>
  <c r="T110" i="2"/>
  <c r="J296" i="2" l="1"/>
  <c r="U296" i="2" s="1"/>
  <c r="U299" i="2"/>
  <c r="H112" i="2"/>
  <c r="J297" i="2"/>
  <c r="U297" i="2" s="1"/>
  <c r="U113" i="2"/>
  <c r="W113" i="2" s="1"/>
  <c r="U115" i="2"/>
  <c r="W115" i="2" s="1"/>
  <c r="U116" i="2"/>
  <c r="W116" i="2" s="1"/>
  <c r="U117" i="2"/>
  <c r="W117" i="2" s="1"/>
  <c r="U118" i="2"/>
  <c r="W118" i="2" s="1"/>
  <c r="U114" i="2"/>
  <c r="W114" i="2" s="1"/>
  <c r="E214" i="2"/>
  <c r="D214" i="2"/>
  <c r="J112" i="2" l="1"/>
  <c r="U112" i="2" s="1"/>
  <c r="W112" i="2" s="1"/>
  <c r="H111" i="2"/>
  <c r="J111" i="2" s="1"/>
  <c r="U111" i="2" s="1"/>
  <c r="W111" i="2" s="1"/>
  <c r="D213" i="2"/>
  <c r="E213" i="2"/>
  <c r="Y110" i="2"/>
  <c r="J213" i="2" l="1"/>
  <c r="J212" i="2" s="1"/>
  <c r="J211" i="2" s="1"/>
  <c r="L215" i="2"/>
  <c r="L214" i="2" s="1"/>
  <c r="K213" i="2"/>
  <c r="K212" i="2" s="1"/>
  <c r="K211" i="2" s="1"/>
  <c r="H110" i="2"/>
  <c r="J110" i="2" s="1"/>
  <c r="U110" i="2" s="1"/>
  <c r="W110" i="2" s="1"/>
  <c r="F216" i="2"/>
  <c r="W213" i="2" l="1"/>
  <c r="W212" i="2" s="1"/>
  <c r="W211" i="2" s="1"/>
  <c r="U213" i="2"/>
  <c r="U212" i="2" s="1"/>
  <c r="U211" i="2" s="1"/>
  <c r="L213" i="2"/>
  <c r="L212" i="2" s="1"/>
  <c r="L211" i="2" s="1"/>
  <c r="AA74" i="5" l="1"/>
  <c r="Z125" i="5"/>
  <c r="AG134" i="5" l="1"/>
  <c r="V100" i="5"/>
  <c r="J250" i="2" l="1"/>
  <c r="U250" i="2" s="1"/>
  <c r="W250" i="2" s="1"/>
  <c r="J251" i="2"/>
  <c r="J257" i="2"/>
  <c r="J258" i="2"/>
  <c r="J256" i="2" s="1"/>
  <c r="J255" i="2" l="1"/>
  <c r="J249" i="2"/>
  <c r="U249" i="2" s="1"/>
  <c r="W249" i="2" s="1"/>
  <c r="J254" i="2" l="1"/>
  <c r="W299" i="2"/>
  <c r="J253" i="2" l="1"/>
  <c r="Y296" i="2"/>
  <c r="W296" i="2"/>
  <c r="W297" i="2"/>
  <c r="AA252" i="2" l="1"/>
  <c r="AI172" i="5" l="1"/>
  <c r="AI171" i="5"/>
  <c r="AI160" i="5"/>
  <c r="AD167" i="5" l="1"/>
  <c r="AD176" i="5" s="1"/>
  <c r="AD158" i="5"/>
  <c r="AD156" i="5"/>
  <c r="AD152" i="5"/>
  <c r="AD149" i="5"/>
  <c r="AD148" i="5" s="1"/>
  <c r="AD145" i="5"/>
  <c r="AD144" i="5" s="1"/>
  <c r="AD138" i="5"/>
  <c r="AD137" i="5" s="1"/>
  <c r="AD136" i="5" s="1"/>
  <c r="AD134" i="5"/>
  <c r="AD132" i="5"/>
  <c r="AD125" i="5"/>
  <c r="AD120" i="5"/>
  <c r="AD117" i="5"/>
  <c r="AD114" i="5"/>
  <c r="AD108" i="5"/>
  <c r="AD105" i="5"/>
  <c r="AD103" i="5"/>
  <c r="AD100" i="5"/>
  <c r="AD93" i="5"/>
  <c r="AD92" i="5" s="1"/>
  <c r="AD84" i="5" s="1"/>
  <c r="AD79" i="5"/>
  <c r="AD74" i="5"/>
  <c r="AD70" i="5"/>
  <c r="AD67" i="5"/>
  <c r="AD60" i="5"/>
  <c r="AD57" i="5"/>
  <c r="AD47" i="5"/>
  <c r="AD38" i="5"/>
  <c r="AD34" i="5"/>
  <c r="AD30" i="5"/>
  <c r="AD28" i="5"/>
  <c r="AD26" i="5"/>
  <c r="AD23" i="5"/>
  <c r="AD20" i="5"/>
  <c r="AB78" i="5"/>
  <c r="AI78" i="5" s="1"/>
  <c r="U78" i="5"/>
  <c r="P78" i="5"/>
  <c r="AB77" i="5"/>
  <c r="AI77" i="5" s="1"/>
  <c r="U77" i="5"/>
  <c r="P77" i="5"/>
  <c r="AB76" i="5"/>
  <c r="AI76" i="5" s="1"/>
  <c r="U76" i="5"/>
  <c r="P76" i="5"/>
  <c r="T258" i="2"/>
  <c r="T256" i="2" s="1"/>
  <c r="T257" i="2"/>
  <c r="U257" i="2" s="1"/>
  <c r="F257" i="2"/>
  <c r="E256" i="2"/>
  <c r="D256" i="2"/>
  <c r="T151" i="2"/>
  <c r="AA151" i="2" s="1"/>
  <c r="C2" i="2"/>
  <c r="I248" i="2"/>
  <c r="I247" i="2" s="1"/>
  <c r="H248" i="2"/>
  <c r="H247" i="2" s="1"/>
  <c r="H246" i="2" s="1"/>
  <c r="E249" i="2"/>
  <c r="D249" i="2"/>
  <c r="T243" i="2"/>
  <c r="AA243" i="2" s="1"/>
  <c r="J243" i="2"/>
  <c r="E242" i="2"/>
  <c r="D242" i="2"/>
  <c r="T241" i="2"/>
  <c r="AA241" i="2" s="1"/>
  <c r="J241" i="2"/>
  <c r="F241" i="2" s="1"/>
  <c r="T240" i="2"/>
  <c r="AA240" i="2" s="1"/>
  <c r="J240" i="2"/>
  <c r="Y239" i="2"/>
  <c r="X239" i="2"/>
  <c r="V239" i="2"/>
  <c r="S239" i="2"/>
  <c r="R239" i="2"/>
  <c r="Q239" i="2"/>
  <c r="P239" i="2"/>
  <c r="O239" i="2"/>
  <c r="M239" i="2"/>
  <c r="L239" i="2"/>
  <c r="K239" i="2"/>
  <c r="I239" i="2"/>
  <c r="H239" i="2"/>
  <c r="E239" i="2"/>
  <c r="D239" i="2"/>
  <c r="T238" i="2"/>
  <c r="AA238" i="2" s="1"/>
  <c r="J238" i="2"/>
  <c r="F238" i="2" s="1"/>
  <c r="T237" i="2"/>
  <c r="AA237" i="2" s="1"/>
  <c r="J237" i="2"/>
  <c r="F237" i="2" s="1"/>
  <c r="T236" i="2"/>
  <c r="AA236" i="2" s="1"/>
  <c r="J236" i="2"/>
  <c r="T235" i="2"/>
  <c r="AA235" i="2" s="1"/>
  <c r="J235" i="2"/>
  <c r="F235" i="2" s="1"/>
  <c r="T234" i="2"/>
  <c r="AA234" i="2" s="1"/>
  <c r="J234" i="2"/>
  <c r="F234" i="2" s="1"/>
  <c r="T233" i="2"/>
  <c r="J233" i="2"/>
  <c r="F233" i="2" s="1"/>
  <c r="T232" i="2"/>
  <c r="AA232" i="2" s="1"/>
  <c r="J232" i="2"/>
  <c r="F232" i="2" s="1"/>
  <c r="Y231" i="2"/>
  <c r="X231" i="2"/>
  <c r="V231" i="2"/>
  <c r="S231" i="2"/>
  <c r="R231" i="2"/>
  <c r="Q231" i="2"/>
  <c r="P231" i="2"/>
  <c r="O231" i="2"/>
  <c r="M231" i="2"/>
  <c r="L231" i="2"/>
  <c r="K231" i="2"/>
  <c r="I231" i="2"/>
  <c r="I227" i="2" s="1"/>
  <c r="H231" i="2"/>
  <c r="E231" i="2"/>
  <c r="D231" i="2"/>
  <c r="T207" i="2"/>
  <c r="AA207" i="2" s="1"/>
  <c r="J207" i="2"/>
  <c r="T206" i="2"/>
  <c r="AA206" i="2" s="1"/>
  <c r="J206" i="2"/>
  <c r="Y205" i="2"/>
  <c r="X205" i="2"/>
  <c r="S205" i="2"/>
  <c r="R205" i="2"/>
  <c r="Q205" i="2"/>
  <c r="P205" i="2"/>
  <c r="O205" i="2"/>
  <c r="M205" i="2"/>
  <c r="L205" i="2"/>
  <c r="K205" i="2"/>
  <c r="I205" i="2"/>
  <c r="H205" i="2"/>
  <c r="E205" i="2"/>
  <c r="D205" i="2"/>
  <c r="T204" i="2"/>
  <c r="AA204" i="2" s="1"/>
  <c r="J204" i="2"/>
  <c r="T203" i="2"/>
  <c r="AA203" i="2" s="1"/>
  <c r="J203" i="2"/>
  <c r="T202" i="2"/>
  <c r="AA202" i="2" s="1"/>
  <c r="J202" i="2"/>
  <c r="T201" i="2"/>
  <c r="AA201" i="2" s="1"/>
  <c r="J201" i="2"/>
  <c r="Y200" i="2"/>
  <c r="X200" i="2"/>
  <c r="S200" i="2"/>
  <c r="R200" i="2"/>
  <c r="Q200" i="2"/>
  <c r="P200" i="2"/>
  <c r="O200" i="2"/>
  <c r="M200" i="2"/>
  <c r="L200" i="2"/>
  <c r="K200" i="2"/>
  <c r="I200" i="2"/>
  <c r="H200" i="2"/>
  <c r="E200" i="2"/>
  <c r="D200" i="2"/>
  <c r="T199" i="2"/>
  <c r="AA199" i="2" s="1"/>
  <c r="J199" i="2"/>
  <c r="T198" i="2"/>
  <c r="AA198" i="2" s="1"/>
  <c r="J198" i="2"/>
  <c r="Y197" i="2"/>
  <c r="X197" i="2"/>
  <c r="S197" i="2"/>
  <c r="R197" i="2"/>
  <c r="Q197" i="2"/>
  <c r="P197" i="2"/>
  <c r="O197" i="2"/>
  <c r="M197" i="2"/>
  <c r="L197" i="2"/>
  <c r="K197" i="2"/>
  <c r="I197" i="2"/>
  <c r="H197" i="2"/>
  <c r="E197" i="2"/>
  <c r="D197" i="2"/>
  <c r="T196" i="2"/>
  <c r="AA196" i="2" s="1"/>
  <c r="J196" i="2"/>
  <c r="T195" i="2"/>
  <c r="AA195" i="2" s="1"/>
  <c r="J195" i="2"/>
  <c r="T194" i="2"/>
  <c r="AA194" i="2" s="1"/>
  <c r="J194" i="2"/>
  <c r="T193" i="2"/>
  <c r="AA193" i="2" s="1"/>
  <c r="J193" i="2"/>
  <c r="T192" i="2"/>
  <c r="AA192" i="2" s="1"/>
  <c r="J192" i="2"/>
  <c r="T191" i="2"/>
  <c r="AA191" i="2" s="1"/>
  <c r="J191" i="2"/>
  <c r="T190" i="2"/>
  <c r="AA190" i="2" s="1"/>
  <c r="J190" i="2"/>
  <c r="Y189" i="2"/>
  <c r="X189" i="2"/>
  <c r="S189" i="2"/>
  <c r="R189" i="2"/>
  <c r="Q189" i="2"/>
  <c r="P189" i="2"/>
  <c r="O189" i="2"/>
  <c r="M189" i="2"/>
  <c r="L189" i="2"/>
  <c r="K189" i="2"/>
  <c r="I189" i="2"/>
  <c r="H189" i="2"/>
  <c r="E189" i="2"/>
  <c r="D189" i="2"/>
  <c r="T186" i="2"/>
  <c r="AA186" i="2" s="1"/>
  <c r="J186" i="2"/>
  <c r="T185" i="2"/>
  <c r="AA185" i="2" s="1"/>
  <c r="J185" i="2"/>
  <c r="T184" i="2"/>
  <c r="AA184" i="2" s="1"/>
  <c r="J184" i="2"/>
  <c r="T183" i="2"/>
  <c r="AA183" i="2" s="1"/>
  <c r="J183" i="2"/>
  <c r="F183" i="2" s="1"/>
  <c r="Y182" i="2"/>
  <c r="X182" i="2"/>
  <c r="S182" i="2"/>
  <c r="R182" i="2"/>
  <c r="Q182" i="2"/>
  <c r="P182" i="2"/>
  <c r="O182" i="2"/>
  <c r="M182" i="2"/>
  <c r="L182" i="2"/>
  <c r="K182" i="2"/>
  <c r="I182" i="2"/>
  <c r="H182" i="2"/>
  <c r="E182" i="2"/>
  <c r="D182" i="2"/>
  <c r="T181" i="2"/>
  <c r="AA181" i="2" s="1"/>
  <c r="J181" i="2"/>
  <c r="F181" i="2" s="1"/>
  <c r="T180" i="2"/>
  <c r="AA180" i="2" s="1"/>
  <c r="J180" i="2"/>
  <c r="F180" i="2" s="1"/>
  <c r="T179" i="2"/>
  <c r="AA179" i="2" s="1"/>
  <c r="J179" i="2"/>
  <c r="F179" i="2" s="1"/>
  <c r="T178" i="2"/>
  <c r="AA178" i="2" s="1"/>
  <c r="J178" i="2"/>
  <c r="Y177" i="2"/>
  <c r="X177" i="2"/>
  <c r="V177" i="2"/>
  <c r="S177" i="2"/>
  <c r="R177" i="2"/>
  <c r="Q177" i="2"/>
  <c r="P177" i="2"/>
  <c r="O177" i="2"/>
  <c r="M177" i="2"/>
  <c r="L177" i="2"/>
  <c r="K177" i="2"/>
  <c r="I177" i="2"/>
  <c r="H177" i="2"/>
  <c r="E177" i="2"/>
  <c r="D177" i="2"/>
  <c r="T175" i="2"/>
  <c r="AA175" i="2" s="1"/>
  <c r="J175" i="2"/>
  <c r="F175" i="2" s="1"/>
  <c r="T174" i="2"/>
  <c r="AA174" i="2" s="1"/>
  <c r="J174" i="2"/>
  <c r="T173" i="2"/>
  <c r="AA173" i="2" s="1"/>
  <c r="J173" i="2"/>
  <c r="T172" i="2"/>
  <c r="AA172" i="2" s="1"/>
  <c r="J172" i="2"/>
  <c r="F172" i="2" s="1"/>
  <c r="T171" i="2"/>
  <c r="AA171" i="2" s="1"/>
  <c r="J171" i="2"/>
  <c r="F171" i="2" s="1"/>
  <c r="T170" i="2"/>
  <c r="AA170" i="2" s="1"/>
  <c r="J170" i="2"/>
  <c r="T169" i="2"/>
  <c r="AA169" i="2" s="1"/>
  <c r="J169" i="2"/>
  <c r="F169" i="2" s="1"/>
  <c r="Y168" i="2"/>
  <c r="X168" i="2"/>
  <c r="V168" i="2"/>
  <c r="S168" i="2"/>
  <c r="R168" i="2"/>
  <c r="Q168" i="2"/>
  <c r="P168" i="2"/>
  <c r="O168" i="2"/>
  <c r="M168" i="2"/>
  <c r="L168" i="2"/>
  <c r="K168" i="2"/>
  <c r="I168" i="2"/>
  <c r="H168" i="2"/>
  <c r="E168" i="2"/>
  <c r="D168" i="2"/>
  <c r="T167" i="2"/>
  <c r="AA167" i="2" s="1"/>
  <c r="J167" i="2"/>
  <c r="F167" i="2" s="1"/>
  <c r="Y166" i="2"/>
  <c r="X166" i="2"/>
  <c r="V166" i="2"/>
  <c r="S166" i="2"/>
  <c r="R166" i="2"/>
  <c r="Q166" i="2"/>
  <c r="P166" i="2"/>
  <c r="O166" i="2"/>
  <c r="M166" i="2"/>
  <c r="L166" i="2"/>
  <c r="K166" i="2"/>
  <c r="I166" i="2"/>
  <c r="H166" i="2"/>
  <c r="E166" i="2"/>
  <c r="D166" i="2"/>
  <c r="T165" i="2"/>
  <c r="AA165" i="2" s="1"/>
  <c r="J165" i="2"/>
  <c r="T164" i="2"/>
  <c r="AA164" i="2" s="1"/>
  <c r="J164" i="2"/>
  <c r="F164" i="2" s="1"/>
  <c r="T163" i="2"/>
  <c r="AA163" i="2" s="1"/>
  <c r="J163" i="2"/>
  <c r="F163" i="2" s="1"/>
  <c r="T162" i="2"/>
  <c r="AA162" i="2" s="1"/>
  <c r="J162" i="2"/>
  <c r="F162" i="2" s="1"/>
  <c r="T161" i="2"/>
  <c r="AA161" i="2" s="1"/>
  <c r="J161" i="2"/>
  <c r="T160" i="2"/>
  <c r="AA160" i="2" s="1"/>
  <c r="J160" i="2"/>
  <c r="F160" i="2" s="1"/>
  <c r="T159" i="2"/>
  <c r="AA159" i="2" s="1"/>
  <c r="J159" i="2"/>
  <c r="F159" i="2" s="1"/>
  <c r="T158" i="2"/>
  <c r="AA158" i="2" s="1"/>
  <c r="J158" i="2"/>
  <c r="F158" i="2" s="1"/>
  <c r="T157" i="2"/>
  <c r="AA157" i="2" s="1"/>
  <c r="J157" i="2"/>
  <c r="Y156" i="2"/>
  <c r="X156" i="2"/>
  <c r="V156" i="2"/>
  <c r="S156" i="2"/>
  <c r="R156" i="2"/>
  <c r="Q156" i="2"/>
  <c r="P156" i="2"/>
  <c r="O156" i="2"/>
  <c r="M156" i="2"/>
  <c r="L156" i="2"/>
  <c r="K156" i="2"/>
  <c r="I156" i="2"/>
  <c r="H156" i="2"/>
  <c r="E156" i="2"/>
  <c r="D156" i="2"/>
  <c r="T155" i="2"/>
  <c r="AA155" i="2" s="1"/>
  <c r="J155" i="2"/>
  <c r="F155" i="2" s="1"/>
  <c r="T154" i="2"/>
  <c r="AA154" i="2" s="1"/>
  <c r="J154" i="2"/>
  <c r="F154" i="2" s="1"/>
  <c r="T153" i="2"/>
  <c r="AA153" i="2" s="1"/>
  <c r="J153" i="2"/>
  <c r="F153" i="2" s="1"/>
  <c r="T152" i="2"/>
  <c r="AA152" i="2" s="1"/>
  <c r="J152" i="2"/>
  <c r="F152" i="2" s="1"/>
  <c r="J151" i="2"/>
  <c r="T150" i="2"/>
  <c r="AA150" i="2" s="1"/>
  <c r="J150" i="2"/>
  <c r="Y149" i="2"/>
  <c r="X149" i="2"/>
  <c r="V149" i="2"/>
  <c r="S149" i="2"/>
  <c r="R149" i="2"/>
  <c r="Q149" i="2"/>
  <c r="P149" i="2"/>
  <c r="O149" i="2"/>
  <c r="M149" i="2"/>
  <c r="L149" i="2"/>
  <c r="K149" i="2"/>
  <c r="I149" i="2"/>
  <c r="H149" i="2"/>
  <c r="E149" i="2"/>
  <c r="D149" i="2"/>
  <c r="T148" i="2"/>
  <c r="AA148" i="2" s="1"/>
  <c r="J148" i="2"/>
  <c r="F148" i="2" s="1"/>
  <c r="T147" i="2"/>
  <c r="AA147" i="2" s="1"/>
  <c r="J147" i="2"/>
  <c r="F147" i="2" s="1"/>
  <c r="T146" i="2"/>
  <c r="AA146" i="2" s="1"/>
  <c r="J146" i="2"/>
  <c r="T145" i="2"/>
  <c r="AA145" i="2" s="1"/>
  <c r="J145" i="2"/>
  <c r="Y144" i="2"/>
  <c r="X144" i="2"/>
  <c r="V144" i="2"/>
  <c r="S144" i="2"/>
  <c r="R144" i="2"/>
  <c r="Q144" i="2"/>
  <c r="P144" i="2"/>
  <c r="O144" i="2"/>
  <c r="M144" i="2"/>
  <c r="L144" i="2"/>
  <c r="K144" i="2"/>
  <c r="I144" i="2"/>
  <c r="H144" i="2"/>
  <c r="E144" i="2"/>
  <c r="D144" i="2"/>
  <c r="T142" i="2"/>
  <c r="AA142" i="2" s="1"/>
  <c r="J142" i="2"/>
  <c r="T141" i="2"/>
  <c r="AA141" i="2" s="1"/>
  <c r="J141" i="2"/>
  <c r="T140" i="2"/>
  <c r="AA140" i="2" s="1"/>
  <c r="J140" i="2"/>
  <c r="F140" i="2" s="1"/>
  <c r="Y139" i="2"/>
  <c r="X139" i="2"/>
  <c r="V139" i="2"/>
  <c r="S139" i="2"/>
  <c r="R139" i="2"/>
  <c r="Q139" i="2"/>
  <c r="P139" i="2"/>
  <c r="O139" i="2"/>
  <c r="M139" i="2"/>
  <c r="L139" i="2"/>
  <c r="K139" i="2"/>
  <c r="I139" i="2"/>
  <c r="H139" i="2"/>
  <c r="E139" i="2"/>
  <c r="D139" i="2"/>
  <c r="T138" i="2"/>
  <c r="AA138" i="2" s="1"/>
  <c r="J138" i="2"/>
  <c r="F138" i="2" s="1"/>
  <c r="Y137" i="2"/>
  <c r="X137" i="2"/>
  <c r="V137" i="2"/>
  <c r="S137" i="2"/>
  <c r="R137" i="2"/>
  <c r="Q137" i="2"/>
  <c r="P137" i="2"/>
  <c r="O137" i="2"/>
  <c r="M137" i="2"/>
  <c r="L137" i="2"/>
  <c r="K137" i="2"/>
  <c r="I137" i="2"/>
  <c r="H137" i="2"/>
  <c r="E137" i="2"/>
  <c r="D137" i="2"/>
  <c r="T136" i="2"/>
  <c r="AA136" i="2" s="1"/>
  <c r="J136" i="2"/>
  <c r="F136" i="2" s="1"/>
  <c r="T135" i="2"/>
  <c r="AA135" i="2" s="1"/>
  <c r="J135" i="2"/>
  <c r="F135" i="2" s="1"/>
  <c r="T134" i="2"/>
  <c r="AA134" i="2" s="1"/>
  <c r="J134" i="2"/>
  <c r="F134" i="2" s="1"/>
  <c r="T133" i="2"/>
  <c r="AA133" i="2" s="1"/>
  <c r="J133" i="2"/>
  <c r="Y132" i="2"/>
  <c r="X132" i="2"/>
  <c r="V132" i="2"/>
  <c r="S132" i="2"/>
  <c r="R132" i="2"/>
  <c r="Q132" i="2"/>
  <c r="P132" i="2"/>
  <c r="O132" i="2"/>
  <c r="M132" i="2"/>
  <c r="L132" i="2"/>
  <c r="K132" i="2"/>
  <c r="I132" i="2"/>
  <c r="H132" i="2"/>
  <c r="E132" i="2"/>
  <c r="D132" i="2"/>
  <c r="T127" i="2"/>
  <c r="J127" i="2"/>
  <c r="J126" i="2" s="1"/>
  <c r="J125" i="2" s="1"/>
  <c r="J124" i="2" s="1"/>
  <c r="E126" i="2"/>
  <c r="D126" i="2"/>
  <c r="T107" i="2"/>
  <c r="AA107" i="2" s="1"/>
  <c r="J107" i="2"/>
  <c r="T106" i="2"/>
  <c r="AA106" i="2" s="1"/>
  <c r="J106" i="2"/>
  <c r="F106" i="2" s="1"/>
  <c r="T105" i="2"/>
  <c r="AA105" i="2" s="1"/>
  <c r="J105" i="2"/>
  <c r="F105" i="2" s="1"/>
  <c r="T104" i="2"/>
  <c r="AA104" i="2" s="1"/>
  <c r="J104" i="2"/>
  <c r="F104" i="2" s="1"/>
  <c r="T103" i="2"/>
  <c r="AA103" i="2" s="1"/>
  <c r="J103" i="2"/>
  <c r="T102" i="2"/>
  <c r="J102" i="2"/>
  <c r="F102" i="2" s="1"/>
  <c r="Y101" i="2"/>
  <c r="X101" i="2"/>
  <c r="V101" i="2"/>
  <c r="S101" i="2"/>
  <c r="R101" i="2"/>
  <c r="Q101" i="2"/>
  <c r="P101" i="2"/>
  <c r="O101" i="2"/>
  <c r="M101" i="2"/>
  <c r="L101" i="2"/>
  <c r="K101" i="2"/>
  <c r="I101" i="2"/>
  <c r="H101" i="2"/>
  <c r="E101" i="2"/>
  <c r="D101" i="2"/>
  <c r="T100" i="2"/>
  <c r="AA100" i="2" s="1"/>
  <c r="J100" i="2"/>
  <c r="F100" i="2" s="1"/>
  <c r="T99" i="2"/>
  <c r="AA99" i="2" s="1"/>
  <c r="J99" i="2"/>
  <c r="T98" i="2"/>
  <c r="AA98" i="2" s="1"/>
  <c r="J98" i="2"/>
  <c r="F98" i="2" s="1"/>
  <c r="T97" i="2"/>
  <c r="AA97" i="2" s="1"/>
  <c r="J97" i="2"/>
  <c r="Y96" i="2"/>
  <c r="X96" i="2"/>
  <c r="V96" i="2"/>
  <c r="S96" i="2"/>
  <c r="R96" i="2"/>
  <c r="Q96" i="2"/>
  <c r="P96" i="2"/>
  <c r="O96" i="2"/>
  <c r="M96" i="2"/>
  <c r="L96" i="2"/>
  <c r="K96" i="2"/>
  <c r="I96" i="2"/>
  <c r="H96" i="2"/>
  <c r="E96" i="2"/>
  <c r="D96" i="2"/>
  <c r="T94" i="2"/>
  <c r="AA94" i="2" s="1"/>
  <c r="J94" i="2"/>
  <c r="F94" i="2" s="1"/>
  <c r="T93" i="2"/>
  <c r="AA93" i="2" s="1"/>
  <c r="J93" i="2"/>
  <c r="T92" i="2"/>
  <c r="AA92" i="2" s="1"/>
  <c r="J92" i="2"/>
  <c r="F92" i="2" s="1"/>
  <c r="Y91" i="2"/>
  <c r="X91" i="2"/>
  <c r="V91" i="2"/>
  <c r="S91" i="2"/>
  <c r="R91" i="2"/>
  <c r="Q91" i="2"/>
  <c r="P91" i="2"/>
  <c r="O91" i="2"/>
  <c r="M91" i="2"/>
  <c r="L91" i="2"/>
  <c r="K91" i="2"/>
  <c r="I91" i="2"/>
  <c r="H91" i="2"/>
  <c r="E91" i="2"/>
  <c r="D91" i="2"/>
  <c r="T90" i="2"/>
  <c r="AA90" i="2" s="1"/>
  <c r="J90" i="2"/>
  <c r="F90" i="2" s="1"/>
  <c r="Y89" i="2"/>
  <c r="X89" i="2"/>
  <c r="V89" i="2"/>
  <c r="S89" i="2"/>
  <c r="R89" i="2"/>
  <c r="Q89" i="2"/>
  <c r="P89" i="2"/>
  <c r="O89" i="2"/>
  <c r="M89" i="2"/>
  <c r="L89" i="2"/>
  <c r="K89" i="2"/>
  <c r="I89" i="2"/>
  <c r="H89" i="2"/>
  <c r="E89" i="2"/>
  <c r="D89" i="2"/>
  <c r="T88" i="2"/>
  <c r="AA88" i="2" s="1"/>
  <c r="J88" i="2"/>
  <c r="T87" i="2"/>
  <c r="AA87" i="2" s="1"/>
  <c r="J87" i="2"/>
  <c r="T86" i="2"/>
  <c r="J86" i="2"/>
  <c r="F86" i="2" s="1"/>
  <c r="T85" i="2"/>
  <c r="AA85" i="2" s="1"/>
  <c r="J85" i="2"/>
  <c r="Y84" i="2"/>
  <c r="X84" i="2"/>
  <c r="V84" i="2"/>
  <c r="S84" i="2"/>
  <c r="R84" i="2"/>
  <c r="Q84" i="2"/>
  <c r="P84" i="2"/>
  <c r="O84" i="2"/>
  <c r="M84" i="2"/>
  <c r="L84" i="2"/>
  <c r="K84" i="2"/>
  <c r="I84" i="2"/>
  <c r="H84" i="2"/>
  <c r="E84" i="2"/>
  <c r="D84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80" i="5"/>
  <c r="U81" i="5"/>
  <c r="U86" i="5"/>
  <c r="U87" i="5"/>
  <c r="U88" i="5"/>
  <c r="U89" i="5"/>
  <c r="U90" i="5"/>
  <c r="U91" i="5"/>
  <c r="U94" i="5"/>
  <c r="U95" i="5"/>
  <c r="U96" i="5"/>
  <c r="U101" i="5"/>
  <c r="U102" i="5"/>
  <c r="U104" i="5"/>
  <c r="U106" i="5"/>
  <c r="U107" i="5"/>
  <c r="U109" i="5"/>
  <c r="U110" i="5"/>
  <c r="U111" i="5"/>
  <c r="U115" i="5"/>
  <c r="U116" i="5"/>
  <c r="U118" i="5"/>
  <c r="U121" i="5"/>
  <c r="U122" i="5"/>
  <c r="U123" i="5"/>
  <c r="U124" i="5"/>
  <c r="U126" i="5"/>
  <c r="U127" i="5"/>
  <c r="U128" i="5"/>
  <c r="U129" i="5"/>
  <c r="U133" i="5"/>
  <c r="U135" i="5"/>
  <c r="U139" i="5"/>
  <c r="U140" i="5"/>
  <c r="U141" i="5"/>
  <c r="U146" i="5"/>
  <c r="U147" i="5"/>
  <c r="U150" i="5"/>
  <c r="U153" i="5"/>
  <c r="U154" i="5"/>
  <c r="U155" i="5"/>
  <c r="U157" i="5"/>
  <c r="U159" i="5"/>
  <c r="U164" i="5"/>
  <c r="U166" i="5"/>
  <c r="U169" i="5"/>
  <c r="AB21" i="5"/>
  <c r="AB22" i="5"/>
  <c r="AB24" i="5"/>
  <c r="AI24" i="5" s="1"/>
  <c r="AB27" i="5"/>
  <c r="AB29" i="5"/>
  <c r="AI29" i="5" s="1"/>
  <c r="AB31" i="5"/>
  <c r="AI31" i="5" s="1"/>
  <c r="AB32" i="5"/>
  <c r="AB33" i="5"/>
  <c r="AB35" i="5"/>
  <c r="AI35" i="5" s="1"/>
  <c r="AB36" i="5"/>
  <c r="AI36" i="5" s="1"/>
  <c r="AB39" i="5"/>
  <c r="AI39" i="5" s="1"/>
  <c r="AB40" i="5"/>
  <c r="AB41" i="5"/>
  <c r="AI41" i="5" s="1"/>
  <c r="AB42" i="5"/>
  <c r="AI42" i="5" s="1"/>
  <c r="AB43" i="5"/>
  <c r="AB44" i="5"/>
  <c r="AI44" i="5" s="1"/>
  <c r="AB45" i="5"/>
  <c r="AI45" i="5" s="1"/>
  <c r="AB46" i="5"/>
  <c r="AB48" i="5"/>
  <c r="AI48" i="5" s="1"/>
  <c r="AB49" i="5"/>
  <c r="AB50" i="5"/>
  <c r="AB51" i="5"/>
  <c r="AI51" i="5" s="1"/>
  <c r="AB52" i="5"/>
  <c r="AB53" i="5"/>
  <c r="AI53" i="5" s="1"/>
  <c r="AB54" i="5"/>
  <c r="AI54" i="5" s="1"/>
  <c r="AB55" i="5"/>
  <c r="AI55" i="5" s="1"/>
  <c r="AB58" i="5"/>
  <c r="AI58" i="5" s="1"/>
  <c r="AB59" i="5"/>
  <c r="AB61" i="5"/>
  <c r="AI61" i="5" s="1"/>
  <c r="AB62" i="5"/>
  <c r="AI62" i="5" s="1"/>
  <c r="AB63" i="5"/>
  <c r="AI63" i="5" s="1"/>
  <c r="AB64" i="5"/>
  <c r="AB65" i="5"/>
  <c r="AI65" i="5" s="1"/>
  <c r="AB68" i="5"/>
  <c r="AI68" i="5" s="1"/>
  <c r="AB69" i="5"/>
  <c r="AI69" i="5" s="1"/>
  <c r="AB71" i="5"/>
  <c r="AB72" i="5"/>
  <c r="AI72" i="5" s="1"/>
  <c r="AB75" i="5"/>
  <c r="AI75" i="5" s="1"/>
  <c r="AB80" i="5"/>
  <c r="AB81" i="5"/>
  <c r="AB86" i="5"/>
  <c r="AI86" i="5" s="1"/>
  <c r="AB87" i="5"/>
  <c r="AI87" i="5" s="1"/>
  <c r="AB88" i="5"/>
  <c r="AI88" i="5" s="1"/>
  <c r="AB89" i="5"/>
  <c r="AI89" i="5" s="1"/>
  <c r="AB90" i="5"/>
  <c r="AI90" i="5" s="1"/>
  <c r="AB91" i="5"/>
  <c r="AI91" i="5" s="1"/>
  <c r="AB94" i="5"/>
  <c r="AI94" i="5" s="1"/>
  <c r="AB95" i="5"/>
  <c r="AB96" i="5"/>
  <c r="AI96" i="5" s="1"/>
  <c r="AB101" i="5"/>
  <c r="AI101" i="5" s="1"/>
  <c r="AB102" i="5"/>
  <c r="AB104" i="5"/>
  <c r="AB106" i="5"/>
  <c r="AI106" i="5" s="1"/>
  <c r="AB107" i="5"/>
  <c r="AI107" i="5" s="1"/>
  <c r="AB109" i="5"/>
  <c r="AB110" i="5"/>
  <c r="AI110" i="5" s="1"/>
  <c r="AB111" i="5"/>
  <c r="AI111" i="5" s="1"/>
  <c r="AB115" i="5"/>
  <c r="AI115" i="5" s="1"/>
  <c r="AB116" i="5"/>
  <c r="AI116" i="5" s="1"/>
  <c r="AB118" i="5"/>
  <c r="AB121" i="5"/>
  <c r="AI121" i="5" s="1"/>
  <c r="AB122" i="5"/>
  <c r="AI122" i="5" s="1"/>
  <c r="AB123" i="5"/>
  <c r="AB124" i="5"/>
  <c r="AB126" i="5"/>
  <c r="AI126" i="5" s="1"/>
  <c r="AB127" i="5"/>
  <c r="AB128" i="5"/>
  <c r="AB129" i="5"/>
  <c r="AI129" i="5" s="1"/>
  <c r="AB133" i="5"/>
  <c r="AI133" i="5" s="1"/>
  <c r="AB135" i="5"/>
  <c r="AB139" i="5"/>
  <c r="AB140" i="5"/>
  <c r="AB141" i="5"/>
  <c r="AI141" i="5" s="1"/>
  <c r="AB146" i="5"/>
  <c r="AB147" i="5"/>
  <c r="AB150" i="5"/>
  <c r="AI150" i="5" s="1"/>
  <c r="AB153" i="5"/>
  <c r="AI153" i="5" s="1"/>
  <c r="AB154" i="5"/>
  <c r="AB155" i="5"/>
  <c r="AB157" i="5"/>
  <c r="AB159" i="5"/>
  <c r="AI159" i="5" s="1"/>
  <c r="AB164" i="5"/>
  <c r="AB166" i="5"/>
  <c r="AB169" i="5"/>
  <c r="Y62" i="2"/>
  <c r="X62" i="2"/>
  <c r="Y57" i="2"/>
  <c r="X57" i="2"/>
  <c r="Y48" i="2"/>
  <c r="X48" i="2"/>
  <c r="Y46" i="2"/>
  <c r="X46" i="2"/>
  <c r="Y36" i="2"/>
  <c r="X36" i="2"/>
  <c r="Y29" i="2"/>
  <c r="X29" i="2"/>
  <c r="Y24" i="2"/>
  <c r="X24" i="2"/>
  <c r="Y19" i="2"/>
  <c r="X19" i="2"/>
  <c r="Y17" i="2"/>
  <c r="X17" i="2"/>
  <c r="Y12" i="2"/>
  <c r="X12" i="2"/>
  <c r="T13" i="2"/>
  <c r="AA13" i="2" s="1"/>
  <c r="T14" i="2"/>
  <c r="AA14" i="2" s="1"/>
  <c r="T15" i="2"/>
  <c r="AA15" i="2" s="1"/>
  <c r="T16" i="2"/>
  <c r="AA16" i="2" s="1"/>
  <c r="T18" i="2"/>
  <c r="T20" i="2"/>
  <c r="AA20" i="2" s="1"/>
  <c r="T21" i="2"/>
  <c r="AA21" i="2" s="1"/>
  <c r="T22" i="2"/>
  <c r="AA22" i="2" s="1"/>
  <c r="T25" i="2"/>
  <c r="AA25" i="2" s="1"/>
  <c r="T26" i="2"/>
  <c r="AA26" i="2" s="1"/>
  <c r="T27" i="2"/>
  <c r="AA27" i="2" s="1"/>
  <c r="T28" i="2"/>
  <c r="AA28" i="2" s="1"/>
  <c r="T30" i="2"/>
  <c r="AA30" i="2" s="1"/>
  <c r="T31" i="2"/>
  <c r="AA31" i="2" s="1"/>
  <c r="T32" i="2"/>
  <c r="AA32" i="2" s="1"/>
  <c r="T33" i="2"/>
  <c r="AA33" i="2" s="1"/>
  <c r="T34" i="2"/>
  <c r="AA34" i="2" s="1"/>
  <c r="T35" i="2"/>
  <c r="AA35" i="2" s="1"/>
  <c r="T37" i="2"/>
  <c r="AA37" i="2" s="1"/>
  <c r="T38" i="2"/>
  <c r="AA38" i="2" s="1"/>
  <c r="T39" i="2"/>
  <c r="AA39" i="2" s="1"/>
  <c r="T40" i="2"/>
  <c r="AA40" i="2" s="1"/>
  <c r="T41" i="2"/>
  <c r="AA41" i="2" s="1"/>
  <c r="T42" i="2"/>
  <c r="AA42" i="2" s="1"/>
  <c r="T43" i="2"/>
  <c r="AA43" i="2" s="1"/>
  <c r="T44" i="2"/>
  <c r="AA44" i="2" s="1"/>
  <c r="T45" i="2"/>
  <c r="AA45" i="2" s="1"/>
  <c r="T47" i="2"/>
  <c r="AA47" i="2" s="1"/>
  <c r="T49" i="2"/>
  <c r="AA49" i="2" s="1"/>
  <c r="T50" i="2"/>
  <c r="AA50" i="2" s="1"/>
  <c r="T51" i="2"/>
  <c r="AA51" i="2" s="1"/>
  <c r="T52" i="2"/>
  <c r="AA52" i="2" s="1"/>
  <c r="T53" i="2"/>
  <c r="AA53" i="2" s="1"/>
  <c r="T54" i="2"/>
  <c r="AA54" i="2" s="1"/>
  <c r="T55" i="2"/>
  <c r="AA55" i="2" s="1"/>
  <c r="T58" i="2"/>
  <c r="AA58" i="2" s="1"/>
  <c r="T59" i="2"/>
  <c r="AA59" i="2" s="1"/>
  <c r="T60" i="2"/>
  <c r="AA60" i="2" s="1"/>
  <c r="T61" i="2"/>
  <c r="AA61" i="2" s="1"/>
  <c r="T63" i="2"/>
  <c r="AA63" i="2" s="1"/>
  <c r="T64" i="2"/>
  <c r="AA64" i="2" s="1"/>
  <c r="T65" i="2"/>
  <c r="AA65" i="2" s="1"/>
  <c r="T66" i="2"/>
  <c r="AA66" i="2" s="1"/>
  <c r="J13" i="2"/>
  <c r="J14" i="2"/>
  <c r="F14" i="2" s="1"/>
  <c r="J15" i="2"/>
  <c r="F15" i="2" s="1"/>
  <c r="J16" i="2"/>
  <c r="F16" i="2" s="1"/>
  <c r="J18" i="2"/>
  <c r="F18" i="2" s="1"/>
  <c r="J20" i="2"/>
  <c r="F20" i="2" s="1"/>
  <c r="J21" i="2"/>
  <c r="F21" i="2" s="1"/>
  <c r="J22" i="2"/>
  <c r="F22" i="2" s="1"/>
  <c r="J25" i="2"/>
  <c r="J26" i="2"/>
  <c r="F26" i="2" s="1"/>
  <c r="J27" i="2"/>
  <c r="F27" i="2" s="1"/>
  <c r="J28" i="2"/>
  <c r="F28" i="2" s="1"/>
  <c r="J30" i="2"/>
  <c r="F30" i="2" s="1"/>
  <c r="J31" i="2"/>
  <c r="F31" i="2" s="1"/>
  <c r="J32" i="2"/>
  <c r="F32" i="2" s="1"/>
  <c r="J33" i="2"/>
  <c r="F33" i="2" s="1"/>
  <c r="J34" i="2"/>
  <c r="F34" i="2" s="1"/>
  <c r="J35" i="2"/>
  <c r="F35" i="2" s="1"/>
  <c r="J37" i="2"/>
  <c r="F37" i="2" s="1"/>
  <c r="J38" i="2"/>
  <c r="F38" i="2" s="1"/>
  <c r="J39" i="2"/>
  <c r="F39" i="2" s="1"/>
  <c r="J40" i="2"/>
  <c r="J41" i="2"/>
  <c r="F41" i="2" s="1"/>
  <c r="J42" i="2"/>
  <c r="F42" i="2" s="1"/>
  <c r="J43" i="2"/>
  <c r="F43" i="2" s="1"/>
  <c r="J44" i="2"/>
  <c r="F44" i="2" s="1"/>
  <c r="J45" i="2"/>
  <c r="F45" i="2" s="1"/>
  <c r="J47" i="2"/>
  <c r="F47" i="2" s="1"/>
  <c r="J49" i="2"/>
  <c r="F49" i="2" s="1"/>
  <c r="J50" i="2"/>
  <c r="F50" i="2" s="1"/>
  <c r="J51" i="2"/>
  <c r="F51" i="2" s="1"/>
  <c r="J52" i="2"/>
  <c r="F52" i="2" s="1"/>
  <c r="J53" i="2"/>
  <c r="F53" i="2" s="1"/>
  <c r="J54" i="2"/>
  <c r="F54" i="2" s="1"/>
  <c r="J55" i="2"/>
  <c r="F55" i="2" s="1"/>
  <c r="J58" i="2"/>
  <c r="F58" i="2" s="1"/>
  <c r="J59" i="2"/>
  <c r="F59" i="2" s="1"/>
  <c r="J60" i="2"/>
  <c r="F60" i="2" s="1"/>
  <c r="J61" i="2"/>
  <c r="F61" i="2" s="1"/>
  <c r="J63" i="2"/>
  <c r="F63" i="2" s="1"/>
  <c r="J64" i="2"/>
  <c r="F64" i="2" s="1"/>
  <c r="J65" i="2"/>
  <c r="J66" i="2"/>
  <c r="F66" i="2" s="1"/>
  <c r="F7" i="2"/>
  <c r="V62" i="2"/>
  <c r="V57" i="2"/>
  <c r="V48" i="2"/>
  <c r="V46" i="2"/>
  <c r="V36" i="2"/>
  <c r="V29" i="2"/>
  <c r="V24" i="2"/>
  <c r="V19" i="2"/>
  <c r="V12" i="2"/>
  <c r="O62" i="2"/>
  <c r="M62" i="2"/>
  <c r="O57" i="2"/>
  <c r="M57" i="2"/>
  <c r="O48" i="2"/>
  <c r="M48" i="2"/>
  <c r="O46" i="2"/>
  <c r="M46" i="2"/>
  <c r="O36" i="2"/>
  <c r="M36" i="2"/>
  <c r="O29" i="2"/>
  <c r="M29" i="2"/>
  <c r="O24" i="2"/>
  <c r="M24" i="2"/>
  <c r="O19" i="2"/>
  <c r="M19" i="2"/>
  <c r="O17" i="2"/>
  <c r="M17" i="2"/>
  <c r="O12" i="2"/>
  <c r="M12" i="2"/>
  <c r="T255" i="2" l="1"/>
  <c r="U256" i="2"/>
  <c r="AA18" i="2"/>
  <c r="T17" i="2"/>
  <c r="I246" i="2"/>
  <c r="L230" i="2"/>
  <c r="L226" i="2" s="1"/>
  <c r="L225" i="2" s="1"/>
  <c r="Q230" i="2"/>
  <c r="Q226" i="2" s="1"/>
  <c r="Q225" i="2" s="1"/>
  <c r="K95" i="2"/>
  <c r="P95" i="2"/>
  <c r="V95" i="2"/>
  <c r="AA127" i="2"/>
  <c r="T126" i="2"/>
  <c r="T125" i="2" s="1"/>
  <c r="T124" i="2" s="1"/>
  <c r="M95" i="2"/>
  <c r="H95" i="2"/>
  <c r="R95" i="2"/>
  <c r="L95" i="2"/>
  <c r="Q95" i="2"/>
  <c r="I95" i="2"/>
  <c r="O95" i="2"/>
  <c r="S95" i="2"/>
  <c r="H230" i="2"/>
  <c r="H226" i="2" s="1"/>
  <c r="H225" i="2" s="1"/>
  <c r="M230" i="2"/>
  <c r="M226" i="2" s="1"/>
  <c r="M225" i="2" s="1"/>
  <c r="R230" i="2"/>
  <c r="R226" i="2" s="1"/>
  <c r="R225" i="2" s="1"/>
  <c r="O230" i="2"/>
  <c r="O226" i="2" s="1"/>
  <c r="O225" i="2" s="1"/>
  <c r="S230" i="2"/>
  <c r="S226" i="2" s="1"/>
  <c r="S225" i="2" s="1"/>
  <c r="K230" i="2"/>
  <c r="K226" i="2" s="1"/>
  <c r="K225" i="2" s="1"/>
  <c r="P230" i="2"/>
  <c r="P226" i="2" s="1"/>
  <c r="P225" i="2" s="1"/>
  <c r="V230" i="2"/>
  <c r="V226" i="2" s="1"/>
  <c r="V225" i="2" s="1"/>
  <c r="AA102" i="2"/>
  <c r="V23" i="2"/>
  <c r="AC24" i="5"/>
  <c r="AE24" i="5" s="1"/>
  <c r="U186" i="2"/>
  <c r="U198" i="2"/>
  <c r="U194" i="2"/>
  <c r="AC88" i="5"/>
  <c r="AE88" i="5" s="1"/>
  <c r="AC91" i="5"/>
  <c r="AE91" i="5" s="1"/>
  <c r="AC116" i="5"/>
  <c r="AE116" i="5" s="1"/>
  <c r="U185" i="2"/>
  <c r="F184" i="2"/>
  <c r="U184" i="2"/>
  <c r="F190" i="2"/>
  <c r="U190" i="2"/>
  <c r="F192" i="2"/>
  <c r="U192" i="2"/>
  <c r="F196" i="2"/>
  <c r="U196" i="2"/>
  <c r="F202" i="2"/>
  <c r="U202" i="2"/>
  <c r="F204" i="2"/>
  <c r="U204" i="2"/>
  <c r="F206" i="2"/>
  <c r="U206" i="2"/>
  <c r="E131" i="2"/>
  <c r="L131" i="2"/>
  <c r="D176" i="2"/>
  <c r="P176" i="2"/>
  <c r="F191" i="2"/>
  <c r="U191" i="2"/>
  <c r="F193" i="2"/>
  <c r="U193" i="2"/>
  <c r="F195" i="2"/>
  <c r="U195" i="2"/>
  <c r="F199" i="2"/>
  <c r="U199" i="2"/>
  <c r="F201" i="2"/>
  <c r="U201" i="2"/>
  <c r="F203" i="2"/>
  <c r="U203" i="2"/>
  <c r="F207" i="2"/>
  <c r="U207" i="2"/>
  <c r="E176" i="2"/>
  <c r="O188" i="2"/>
  <c r="O187" i="2" s="1"/>
  <c r="S188" i="2"/>
  <c r="S187" i="2" s="1"/>
  <c r="V83" i="2"/>
  <c r="D188" i="2"/>
  <c r="D187" i="2" s="1"/>
  <c r="K188" i="2"/>
  <c r="K187" i="2" s="1"/>
  <c r="P131" i="2"/>
  <c r="V131" i="2"/>
  <c r="I176" i="2"/>
  <c r="O176" i="2"/>
  <c r="S176" i="2"/>
  <c r="R176" i="2"/>
  <c r="R83" i="2"/>
  <c r="I123" i="2"/>
  <c r="R123" i="2"/>
  <c r="D83" i="2"/>
  <c r="K83" i="2"/>
  <c r="K82" i="2" s="1"/>
  <c r="K81" i="2" s="1"/>
  <c r="O83" i="2"/>
  <c r="S83" i="2"/>
  <c r="S123" i="2"/>
  <c r="E188" i="2"/>
  <c r="E187" i="2" s="1"/>
  <c r="P188" i="2"/>
  <c r="P187" i="2" s="1"/>
  <c r="U65" i="2"/>
  <c r="W65" i="2" s="1"/>
  <c r="U40" i="2"/>
  <c r="W40" i="2" s="1"/>
  <c r="U20" i="2"/>
  <c r="W20" i="2" s="1"/>
  <c r="U100" i="5"/>
  <c r="P123" i="2"/>
  <c r="R131" i="2"/>
  <c r="I188" i="2"/>
  <c r="I187" i="2" s="1"/>
  <c r="R188" i="2"/>
  <c r="R187" i="2" s="1"/>
  <c r="AD66" i="5"/>
  <c r="L123" i="2"/>
  <c r="Q131" i="2"/>
  <c r="AC48" i="5"/>
  <c r="AE48" i="5" s="1"/>
  <c r="AC44" i="5"/>
  <c r="AE44" i="5" s="1"/>
  <c r="AC68" i="5"/>
  <c r="AE68" i="5" s="1"/>
  <c r="AC63" i="5"/>
  <c r="AE63" i="5" s="1"/>
  <c r="E255" i="2"/>
  <c r="J91" i="2"/>
  <c r="F91" i="2" s="1"/>
  <c r="AA258" i="2"/>
  <c r="U258" i="2"/>
  <c r="AA257" i="2"/>
  <c r="D143" i="2"/>
  <c r="Q143" i="2"/>
  <c r="S143" i="2"/>
  <c r="E230" i="2"/>
  <c r="E226" i="2" s="1"/>
  <c r="AA91" i="2"/>
  <c r="U97" i="2"/>
  <c r="W97" i="2" s="1"/>
  <c r="U99" i="2"/>
  <c r="W99" i="2" s="1"/>
  <c r="U107" i="2"/>
  <c r="W107" i="2" s="1"/>
  <c r="U127" i="2"/>
  <c r="U240" i="2"/>
  <c r="W240" i="2" s="1"/>
  <c r="U86" i="2"/>
  <c r="W86" i="2" s="1"/>
  <c r="AA86" i="2"/>
  <c r="U161" i="2"/>
  <c r="W161" i="2" s="1"/>
  <c r="U233" i="2"/>
  <c r="W233" i="2" s="1"/>
  <c r="AA233" i="2"/>
  <c r="AC154" i="5"/>
  <c r="AE154" i="5" s="1"/>
  <c r="AI154" i="5"/>
  <c r="AC146" i="5"/>
  <c r="AI146" i="5"/>
  <c r="AC135" i="5"/>
  <c r="AE135" i="5" s="1"/>
  <c r="AI135" i="5"/>
  <c r="AC127" i="5"/>
  <c r="AE127" i="5" s="1"/>
  <c r="AI127" i="5"/>
  <c r="AC109" i="5"/>
  <c r="AE109" i="5" s="1"/>
  <c r="AI109" i="5"/>
  <c r="AC102" i="5"/>
  <c r="AE102" i="5" s="1"/>
  <c r="AI102" i="5"/>
  <c r="AC52" i="5"/>
  <c r="AE52" i="5" s="1"/>
  <c r="AI52" i="5"/>
  <c r="E83" i="2"/>
  <c r="AC81" i="5"/>
  <c r="AE81" i="5" s="1"/>
  <c r="AI81" i="5"/>
  <c r="AC71" i="5"/>
  <c r="AE71" i="5" s="1"/>
  <c r="AI71" i="5"/>
  <c r="AC40" i="5"/>
  <c r="AE40" i="5" s="1"/>
  <c r="AI40" i="5"/>
  <c r="AC22" i="5"/>
  <c r="AE22" i="5" s="1"/>
  <c r="AI22" i="5"/>
  <c r="AC51" i="5"/>
  <c r="AE51" i="5" s="1"/>
  <c r="AC36" i="5"/>
  <c r="AE36" i="5" s="1"/>
  <c r="AD113" i="5"/>
  <c r="AD131" i="5"/>
  <c r="AD130" i="5" s="1"/>
  <c r="AC169" i="5"/>
  <c r="AE169" i="5" s="1"/>
  <c r="AI169" i="5"/>
  <c r="AC157" i="5"/>
  <c r="AE157" i="5" s="1"/>
  <c r="AI157" i="5"/>
  <c r="AC140" i="5"/>
  <c r="AE140" i="5" s="1"/>
  <c r="AI140" i="5"/>
  <c r="AC118" i="5"/>
  <c r="AE118" i="5" s="1"/>
  <c r="AI118" i="5"/>
  <c r="AC64" i="5"/>
  <c r="AE64" i="5" s="1"/>
  <c r="AI64" i="5"/>
  <c r="AC50" i="5"/>
  <c r="AE50" i="5" s="1"/>
  <c r="AI50" i="5"/>
  <c r="AC46" i="5"/>
  <c r="AE46" i="5" s="1"/>
  <c r="AI46" i="5"/>
  <c r="AC43" i="5"/>
  <c r="AE43" i="5" s="1"/>
  <c r="AI43" i="5"/>
  <c r="AC39" i="5"/>
  <c r="AE39" i="5" s="1"/>
  <c r="AC33" i="5"/>
  <c r="AE33" i="5" s="1"/>
  <c r="AI33" i="5"/>
  <c r="AC27" i="5"/>
  <c r="AE27" i="5" s="1"/>
  <c r="AI27" i="5"/>
  <c r="AC21" i="5"/>
  <c r="AE21" i="5" s="1"/>
  <c r="AI21" i="5"/>
  <c r="AC96" i="5"/>
  <c r="AE96" i="5" s="1"/>
  <c r="F97" i="2"/>
  <c r="K131" i="2"/>
  <c r="S131" i="2"/>
  <c r="AC155" i="5"/>
  <c r="AE155" i="5" s="1"/>
  <c r="AI155" i="5"/>
  <c r="AC147" i="5"/>
  <c r="AE147" i="5" s="1"/>
  <c r="AI147" i="5"/>
  <c r="AC139" i="5"/>
  <c r="AE139" i="5" s="1"/>
  <c r="AI139" i="5"/>
  <c r="AC128" i="5"/>
  <c r="AE128" i="5" s="1"/>
  <c r="AF128" i="5" s="1"/>
  <c r="AI128" i="5"/>
  <c r="AC104" i="5"/>
  <c r="AE104" i="5" s="1"/>
  <c r="AI104" i="5"/>
  <c r="AC95" i="5"/>
  <c r="AE95" i="5" s="1"/>
  <c r="AI95" i="5"/>
  <c r="AC59" i="5"/>
  <c r="AE59" i="5" s="1"/>
  <c r="AI59" i="5"/>
  <c r="AC49" i="5"/>
  <c r="AE49" i="5" s="1"/>
  <c r="AI49" i="5"/>
  <c r="AC32" i="5"/>
  <c r="AE32" i="5" s="1"/>
  <c r="AI32" i="5"/>
  <c r="L143" i="2"/>
  <c r="AA256" i="2"/>
  <c r="AD119" i="5"/>
  <c r="AC166" i="5"/>
  <c r="AE166" i="5" s="1"/>
  <c r="AI166" i="5"/>
  <c r="AC164" i="5"/>
  <c r="AE164" i="5" s="1"/>
  <c r="AI164" i="5"/>
  <c r="AC123" i="5"/>
  <c r="AE123" i="5" s="1"/>
  <c r="AI123" i="5"/>
  <c r="AC124" i="5"/>
  <c r="AE124" i="5" s="1"/>
  <c r="AI124" i="5"/>
  <c r="AC80" i="5"/>
  <c r="AE80" i="5" s="1"/>
  <c r="AI80" i="5"/>
  <c r="AD73" i="5"/>
  <c r="AC159" i="5"/>
  <c r="AE159" i="5" s="1"/>
  <c r="AC141" i="5"/>
  <c r="AC45" i="5"/>
  <c r="AE45" i="5" s="1"/>
  <c r="U49" i="2"/>
  <c r="W49" i="2" s="1"/>
  <c r="U25" i="2"/>
  <c r="W25" i="2" s="1"/>
  <c r="U18" i="2"/>
  <c r="W18" i="2" s="1"/>
  <c r="U13" i="2"/>
  <c r="W13" i="2" s="1"/>
  <c r="AC121" i="5"/>
  <c r="AE121" i="5" s="1"/>
  <c r="AC115" i="5"/>
  <c r="AE115" i="5" s="1"/>
  <c r="AC107" i="5"/>
  <c r="AE107" i="5" s="1"/>
  <c r="AC101" i="5"/>
  <c r="AE101" i="5" s="1"/>
  <c r="AC86" i="5"/>
  <c r="AE86" i="5" s="1"/>
  <c r="AC72" i="5"/>
  <c r="AE72" i="5" s="1"/>
  <c r="U88" i="2"/>
  <c r="W88" i="2" s="1"/>
  <c r="J89" i="2"/>
  <c r="F89" i="2" s="1"/>
  <c r="D95" i="2"/>
  <c r="T96" i="2"/>
  <c r="O123" i="2"/>
  <c r="U16" i="2"/>
  <c r="W16" i="2" s="1"/>
  <c r="AC111" i="5"/>
  <c r="AE111" i="5" s="1"/>
  <c r="AC106" i="5"/>
  <c r="AE106" i="5" s="1"/>
  <c r="AC35" i="5"/>
  <c r="AE35" i="5" s="1"/>
  <c r="AC75" i="5"/>
  <c r="AE75" i="5" s="1"/>
  <c r="D125" i="2"/>
  <c r="AC65" i="5"/>
  <c r="AE65" i="5" s="1"/>
  <c r="AC62" i="5"/>
  <c r="AE62" i="5" s="1"/>
  <c r="AC55" i="5"/>
  <c r="AE55" i="5" s="1"/>
  <c r="AC41" i="5"/>
  <c r="AE41" i="5" s="1"/>
  <c r="E95" i="2"/>
  <c r="E125" i="2"/>
  <c r="V123" i="2"/>
  <c r="AC133" i="5"/>
  <c r="AE133" i="5" s="1"/>
  <c r="AC122" i="5"/>
  <c r="AE122" i="5" s="1"/>
  <c r="AC90" i="5"/>
  <c r="AE90" i="5" s="1"/>
  <c r="AC87" i="5"/>
  <c r="AE87" i="5" s="1"/>
  <c r="AC61" i="5"/>
  <c r="AE61" i="5" s="1"/>
  <c r="AC54" i="5"/>
  <c r="AE54" i="5" s="1"/>
  <c r="AC31" i="5"/>
  <c r="AE31" i="5" s="1"/>
  <c r="M83" i="2"/>
  <c r="Q83" i="2"/>
  <c r="M123" i="2"/>
  <c r="Q123" i="2"/>
  <c r="I131" i="2"/>
  <c r="J132" i="2"/>
  <c r="F132" i="2" s="1"/>
  <c r="D131" i="2"/>
  <c r="E143" i="2"/>
  <c r="V143" i="2"/>
  <c r="U173" i="2"/>
  <c r="W173" i="2" s="1"/>
  <c r="F240" i="2"/>
  <c r="AC77" i="5"/>
  <c r="AE77" i="5" s="1"/>
  <c r="AD25" i="5"/>
  <c r="AD37" i="5"/>
  <c r="F151" i="2"/>
  <c r="M188" i="2"/>
  <c r="M187" i="2" s="1"/>
  <c r="Q188" i="2"/>
  <c r="Q187" i="2" s="1"/>
  <c r="X188" i="2"/>
  <c r="X187" i="2" s="1"/>
  <c r="I226" i="2"/>
  <c r="I225" i="2" s="1"/>
  <c r="H131" i="2"/>
  <c r="U138" i="2"/>
  <c r="W138" i="2" s="1"/>
  <c r="I143" i="2"/>
  <c r="R143" i="2"/>
  <c r="U174" i="2"/>
  <c r="W174" i="2" s="1"/>
  <c r="Y188" i="2"/>
  <c r="Y187" i="2" s="1"/>
  <c r="U236" i="2"/>
  <c r="W236" i="2" s="1"/>
  <c r="D255" i="2"/>
  <c r="AD19" i="5"/>
  <c r="AD56" i="5"/>
  <c r="AD151" i="5"/>
  <c r="D230" i="2"/>
  <c r="D226" i="2" s="1"/>
  <c r="AD143" i="5"/>
  <c r="AD99" i="5"/>
  <c r="AD98" i="5" s="1"/>
  <c r="AD97" i="5" s="1"/>
  <c r="U159" i="2"/>
  <c r="W159" i="2" s="1"/>
  <c r="U165" i="2"/>
  <c r="W165" i="2" s="1"/>
  <c r="V56" i="2"/>
  <c r="F88" i="2"/>
  <c r="L83" i="2"/>
  <c r="P83" i="2"/>
  <c r="K143" i="2"/>
  <c r="O143" i="2"/>
  <c r="U237" i="2"/>
  <c r="W237" i="2" s="1"/>
  <c r="T239" i="2"/>
  <c r="AA239" i="2" s="1"/>
  <c r="U241" i="2"/>
  <c r="W241" i="2" s="1"/>
  <c r="O131" i="2"/>
  <c r="U155" i="2"/>
  <c r="W155" i="2" s="1"/>
  <c r="U171" i="2"/>
  <c r="W171" i="2" s="1"/>
  <c r="U87" i="2"/>
  <c r="W87" i="2" s="1"/>
  <c r="U92" i="2"/>
  <c r="W92" i="2" s="1"/>
  <c r="U100" i="2"/>
  <c r="W100" i="2" s="1"/>
  <c r="U106" i="2"/>
  <c r="W106" i="2" s="1"/>
  <c r="J239" i="2"/>
  <c r="F239" i="2" s="1"/>
  <c r="P143" i="2"/>
  <c r="AC78" i="5"/>
  <c r="AE78" i="5" s="1"/>
  <c r="AC76" i="5"/>
  <c r="AE76" i="5" s="1"/>
  <c r="K176" i="2"/>
  <c r="U52" i="2"/>
  <c r="F258" i="2"/>
  <c r="E248" i="2"/>
  <c r="D248" i="2"/>
  <c r="U243" i="2"/>
  <c r="W243" i="2" s="1"/>
  <c r="U93" i="2"/>
  <c r="W93" i="2" s="1"/>
  <c r="T84" i="2"/>
  <c r="AA84" i="2" s="1"/>
  <c r="U85" i="2"/>
  <c r="W85" i="2" s="1"/>
  <c r="M176" i="2"/>
  <c r="Q176" i="2"/>
  <c r="F198" i="2"/>
  <c r="J200" i="2"/>
  <c r="T182" i="2"/>
  <c r="AA182" i="2" s="1"/>
  <c r="U183" i="2"/>
  <c r="J197" i="2"/>
  <c r="T200" i="2"/>
  <c r="AA200" i="2" s="1"/>
  <c r="U178" i="2"/>
  <c r="F178" i="2"/>
  <c r="F186" i="2"/>
  <c r="T205" i="2"/>
  <c r="AA205" i="2" s="1"/>
  <c r="U150" i="2"/>
  <c r="W150" i="2" s="1"/>
  <c r="T168" i="2"/>
  <c r="AA168" i="2" s="1"/>
  <c r="U146" i="2"/>
  <c r="W146" i="2" s="1"/>
  <c r="U145" i="2"/>
  <c r="M143" i="2"/>
  <c r="U142" i="2"/>
  <c r="W142" i="2" s="1"/>
  <c r="M131" i="2"/>
  <c r="U141" i="2"/>
  <c r="W141" i="2" s="1"/>
  <c r="F141" i="2"/>
  <c r="U147" i="2"/>
  <c r="W147" i="2" s="1"/>
  <c r="T156" i="2"/>
  <c r="AA156" i="2" s="1"/>
  <c r="U157" i="2"/>
  <c r="W157" i="2" s="1"/>
  <c r="F161" i="2"/>
  <c r="U162" i="2"/>
  <c r="W162" i="2" s="1"/>
  <c r="U169" i="2"/>
  <c r="W169" i="2" s="1"/>
  <c r="F173" i="2"/>
  <c r="U133" i="2"/>
  <c r="W133" i="2" s="1"/>
  <c r="U134" i="2"/>
  <c r="W134" i="2" s="1"/>
  <c r="J137" i="2"/>
  <c r="F137" i="2" s="1"/>
  <c r="U153" i="2"/>
  <c r="W153" i="2" s="1"/>
  <c r="F165" i="2"/>
  <c r="T166" i="2"/>
  <c r="AA166" i="2" s="1"/>
  <c r="U167" i="2"/>
  <c r="W167" i="2" s="1"/>
  <c r="U170" i="2"/>
  <c r="W170" i="2" s="1"/>
  <c r="J242" i="2"/>
  <c r="F242" i="2" s="1"/>
  <c r="T242" i="2"/>
  <c r="AA242" i="2" s="1"/>
  <c r="T231" i="2"/>
  <c r="AA231" i="2" s="1"/>
  <c r="F236" i="2"/>
  <c r="F243" i="2"/>
  <c r="U232" i="2"/>
  <c r="W232" i="2" s="1"/>
  <c r="U235" i="2"/>
  <c r="W235" i="2" s="1"/>
  <c r="T197" i="2"/>
  <c r="AA197" i="2" s="1"/>
  <c r="J205" i="2"/>
  <c r="F185" i="2"/>
  <c r="F194" i="2"/>
  <c r="T177" i="2"/>
  <c r="AA177" i="2" s="1"/>
  <c r="U179" i="2"/>
  <c r="U181" i="2"/>
  <c r="T189" i="2"/>
  <c r="AA189" i="2" s="1"/>
  <c r="F170" i="2"/>
  <c r="J168" i="2"/>
  <c r="F168" i="2" s="1"/>
  <c r="F174" i="2"/>
  <c r="U158" i="2"/>
  <c r="W158" i="2" s="1"/>
  <c r="J156" i="2"/>
  <c r="F156" i="2" s="1"/>
  <c r="U163" i="2"/>
  <c r="W163" i="2" s="1"/>
  <c r="U154" i="2"/>
  <c r="W154" i="2" s="1"/>
  <c r="U151" i="2"/>
  <c r="W151" i="2" s="1"/>
  <c r="T149" i="2"/>
  <c r="AA149" i="2" s="1"/>
  <c r="J144" i="2"/>
  <c r="F144" i="2" s="1"/>
  <c r="F146" i="2"/>
  <c r="T144" i="2"/>
  <c r="AA144" i="2" s="1"/>
  <c r="U175" i="2"/>
  <c r="W175" i="2" s="1"/>
  <c r="F157" i="2"/>
  <c r="F150" i="2"/>
  <c r="J149" i="2"/>
  <c r="F149" i="2" s="1"/>
  <c r="H143" i="2"/>
  <c r="F145" i="2"/>
  <c r="T132" i="2"/>
  <c r="F133" i="2"/>
  <c r="U135" i="2"/>
  <c r="W135" i="2" s="1"/>
  <c r="T137" i="2"/>
  <c r="AA137" i="2" s="1"/>
  <c r="F142" i="2"/>
  <c r="T139" i="2"/>
  <c r="AA139" i="2" s="1"/>
  <c r="J139" i="2"/>
  <c r="F139" i="2" s="1"/>
  <c r="H123" i="2"/>
  <c r="F127" i="2"/>
  <c r="K123" i="2"/>
  <c r="T101" i="2"/>
  <c r="AA101" i="2" s="1"/>
  <c r="U104" i="2"/>
  <c r="W104" i="2" s="1"/>
  <c r="U105" i="2"/>
  <c r="W105" i="2" s="1"/>
  <c r="J101" i="2"/>
  <c r="F101" i="2" s="1"/>
  <c r="U103" i="2"/>
  <c r="W103" i="2" s="1"/>
  <c r="F85" i="2"/>
  <c r="J84" i="2"/>
  <c r="U102" i="2"/>
  <c r="W102" i="2" s="1"/>
  <c r="U98" i="2"/>
  <c r="W98" i="2" s="1"/>
  <c r="J96" i="2"/>
  <c r="U94" i="2"/>
  <c r="W94" i="2" s="1"/>
  <c r="F93" i="2"/>
  <c r="U90" i="2"/>
  <c r="W90" i="2" s="1"/>
  <c r="M56" i="2"/>
  <c r="U234" i="2"/>
  <c r="W234" i="2" s="1"/>
  <c r="U238" i="2"/>
  <c r="W238" i="2" s="1"/>
  <c r="J231" i="2"/>
  <c r="U136" i="2"/>
  <c r="W136" i="2" s="1"/>
  <c r="U140" i="2"/>
  <c r="W140" i="2" s="1"/>
  <c r="U148" i="2"/>
  <c r="W148" i="2" s="1"/>
  <c r="U152" i="2"/>
  <c r="W152" i="2" s="1"/>
  <c r="U160" i="2"/>
  <c r="W160" i="2" s="1"/>
  <c r="U164" i="2"/>
  <c r="W164" i="2" s="1"/>
  <c r="J166" i="2"/>
  <c r="F166" i="2" s="1"/>
  <c r="U172" i="2"/>
  <c r="W172" i="2" s="1"/>
  <c r="H176" i="2"/>
  <c r="L176" i="2"/>
  <c r="U180" i="2"/>
  <c r="J182" i="2"/>
  <c r="H188" i="2"/>
  <c r="L188" i="2"/>
  <c r="L187" i="2" s="1"/>
  <c r="J177" i="2"/>
  <c r="J189" i="2"/>
  <c r="T89" i="2"/>
  <c r="I83" i="2"/>
  <c r="F87" i="2"/>
  <c r="F99" i="2"/>
  <c r="F103" i="2"/>
  <c r="F107" i="2"/>
  <c r="H83" i="2"/>
  <c r="AC153" i="5"/>
  <c r="AE153" i="5" s="1"/>
  <c r="AC150" i="5"/>
  <c r="AE150" i="5" s="1"/>
  <c r="AC129" i="5"/>
  <c r="AE129" i="5" s="1"/>
  <c r="AC126" i="5"/>
  <c r="AE126" i="5" s="1"/>
  <c r="AC110" i="5"/>
  <c r="AE110" i="5" s="1"/>
  <c r="AC94" i="5"/>
  <c r="AE94" i="5" s="1"/>
  <c r="AC89" i="5"/>
  <c r="AE89" i="5" s="1"/>
  <c r="AC69" i="5"/>
  <c r="AE69" i="5" s="1"/>
  <c r="AC58" i="5"/>
  <c r="AE58" i="5" s="1"/>
  <c r="AC53" i="5"/>
  <c r="AE53" i="5" s="1"/>
  <c r="AC42" i="5"/>
  <c r="AE42" i="5" s="1"/>
  <c r="AC29" i="5"/>
  <c r="AE29" i="5" s="1"/>
  <c r="AE146" i="5"/>
  <c r="AE141" i="5"/>
  <c r="U66" i="2"/>
  <c r="W66" i="2" s="1"/>
  <c r="F40" i="2"/>
  <c r="O56" i="2"/>
  <c r="U54" i="2"/>
  <c r="W54" i="2" s="1"/>
  <c r="U50" i="2"/>
  <c r="U26" i="2"/>
  <c r="W26" i="2" s="1"/>
  <c r="U14" i="2"/>
  <c r="U61" i="2"/>
  <c r="U41" i="2"/>
  <c r="W41" i="2" s="1"/>
  <c r="U37" i="2"/>
  <c r="W37" i="2" s="1"/>
  <c r="U32" i="2"/>
  <c r="W32" i="2" s="1"/>
  <c r="U58" i="2"/>
  <c r="U42" i="2"/>
  <c r="W42" i="2" s="1"/>
  <c r="U38" i="2"/>
  <c r="W38" i="2" s="1"/>
  <c r="U22" i="2"/>
  <c r="U34" i="2"/>
  <c r="W34" i="2" s="1"/>
  <c r="U30" i="2"/>
  <c r="W30" i="2" s="1"/>
  <c r="U63" i="2"/>
  <c r="W63" i="2" s="1"/>
  <c r="U59" i="2"/>
  <c r="U55" i="2"/>
  <c r="W55" i="2" s="1"/>
  <c r="U51" i="2"/>
  <c r="U47" i="2"/>
  <c r="W47" i="2" s="1"/>
  <c r="U43" i="2"/>
  <c r="W43" i="2" s="1"/>
  <c r="U39" i="2"/>
  <c r="W39" i="2" s="1"/>
  <c r="U35" i="2"/>
  <c r="W35" i="2" s="1"/>
  <c r="U31" i="2"/>
  <c r="W31" i="2" s="1"/>
  <c r="U27" i="2"/>
  <c r="W27" i="2" s="1"/>
  <c r="U15" i="2"/>
  <c r="F13" i="2"/>
  <c r="F65" i="2"/>
  <c r="U64" i="2"/>
  <c r="W64" i="2" s="1"/>
  <c r="U60" i="2"/>
  <c r="U44" i="2"/>
  <c r="W44" i="2" s="1"/>
  <c r="U28" i="2"/>
  <c r="W28" i="2" s="1"/>
  <c r="F25" i="2"/>
  <c r="U53" i="2"/>
  <c r="W53" i="2" s="1"/>
  <c r="U45" i="2"/>
  <c r="W45" i="2" s="1"/>
  <c r="U33" i="2"/>
  <c r="W33" i="2" s="1"/>
  <c r="U21" i="2"/>
  <c r="O11" i="2"/>
  <c r="O23" i="2"/>
  <c r="M23" i="2"/>
  <c r="M11" i="2"/>
  <c r="V11" i="2"/>
  <c r="T254" i="2" l="1"/>
  <c r="U254" i="2" s="1"/>
  <c r="U255" i="2"/>
  <c r="H82" i="2"/>
  <c r="H81" i="2" s="1"/>
  <c r="R82" i="2"/>
  <c r="R81" i="2" s="1"/>
  <c r="V82" i="2"/>
  <c r="V81" i="2" s="1"/>
  <c r="Q82" i="2"/>
  <c r="Q81" i="2" s="1"/>
  <c r="AA126" i="2"/>
  <c r="P82" i="2"/>
  <c r="P81" i="2" s="1"/>
  <c r="M82" i="2"/>
  <c r="M81" i="2" s="1"/>
  <c r="I82" i="2"/>
  <c r="I81" i="2" s="1"/>
  <c r="W127" i="2"/>
  <c r="W126" i="2" s="1"/>
  <c r="W125" i="2" s="1"/>
  <c r="W124" i="2" s="1"/>
  <c r="U126" i="2"/>
  <c r="U125" i="2" s="1"/>
  <c r="U124" i="2" s="1"/>
  <c r="L82" i="2"/>
  <c r="L81" i="2" s="1"/>
  <c r="S82" i="2"/>
  <c r="S81" i="2" s="1"/>
  <c r="O82" i="2"/>
  <c r="O81" i="2" s="1"/>
  <c r="AA96" i="2"/>
  <c r="T95" i="2"/>
  <c r="AA95" i="2" s="1"/>
  <c r="J95" i="2"/>
  <c r="U205" i="2"/>
  <c r="P253" i="2"/>
  <c r="L253" i="2"/>
  <c r="S253" i="2"/>
  <c r="I253" i="2"/>
  <c r="Q253" i="2"/>
  <c r="O253" i="2"/>
  <c r="H253" i="2"/>
  <c r="K253" i="2"/>
  <c r="R253" i="2"/>
  <c r="M253" i="2"/>
  <c r="AD112" i="5"/>
  <c r="U189" i="2"/>
  <c r="D124" i="2"/>
  <c r="D123" i="2" s="1"/>
  <c r="E225" i="2"/>
  <c r="E212" i="2" s="1"/>
  <c r="E211" i="2" s="1"/>
  <c r="S213" i="2"/>
  <c r="S212" i="2" s="1"/>
  <c r="S211" i="2" s="1"/>
  <c r="F215" i="2"/>
  <c r="F200" i="2"/>
  <c r="U200" i="2"/>
  <c r="F197" i="2"/>
  <c r="U197" i="2"/>
  <c r="E130" i="2"/>
  <c r="E129" i="2" s="1"/>
  <c r="P130" i="2"/>
  <c r="P129" i="2" s="1"/>
  <c r="D225" i="2"/>
  <c r="D212" i="2" s="1"/>
  <c r="D211" i="2" s="1"/>
  <c r="U96" i="2"/>
  <c r="I130" i="2"/>
  <c r="I129" i="2" s="1"/>
  <c r="E124" i="2"/>
  <c r="E123" i="2" s="1"/>
  <c r="R130" i="2"/>
  <c r="R129" i="2" s="1"/>
  <c r="F125" i="2"/>
  <c r="T83" i="2"/>
  <c r="D254" i="2"/>
  <c r="D253" i="2" s="1"/>
  <c r="T187" i="2"/>
  <c r="J248" i="2"/>
  <c r="U248" i="2" s="1"/>
  <c r="W248" i="2" s="1"/>
  <c r="E254" i="2"/>
  <c r="E253" i="2" s="1"/>
  <c r="AG132" i="5"/>
  <c r="AG131" i="5" s="1"/>
  <c r="AG130" i="5" s="1"/>
  <c r="AF132" i="5"/>
  <c r="D82" i="2"/>
  <c r="D81" i="2" s="1"/>
  <c r="E82" i="2"/>
  <c r="E81" i="2" s="1"/>
  <c r="S130" i="2"/>
  <c r="S129" i="2" s="1"/>
  <c r="AA255" i="2"/>
  <c r="F126" i="2"/>
  <c r="Q130" i="2"/>
  <c r="Q129" i="2" s="1"/>
  <c r="J131" i="2"/>
  <c r="F131" i="2" s="1"/>
  <c r="AD18" i="5"/>
  <c r="L130" i="2"/>
  <c r="L129" i="2" s="1"/>
  <c r="D130" i="2"/>
  <c r="D129" i="2" s="1"/>
  <c r="T226" i="2"/>
  <c r="T225" i="2" s="1"/>
  <c r="T123" i="2"/>
  <c r="J143" i="2"/>
  <c r="F143" i="2" s="1"/>
  <c r="U239" i="2"/>
  <c r="W239" i="2" s="1"/>
  <c r="U177" i="2"/>
  <c r="W177" i="2" s="1"/>
  <c r="K130" i="2"/>
  <c r="U242" i="2"/>
  <c r="W242" i="2" s="1"/>
  <c r="U91" i="2"/>
  <c r="W91" i="2" s="1"/>
  <c r="U101" i="2"/>
  <c r="W101" i="2" s="1"/>
  <c r="F255" i="2"/>
  <c r="F96" i="2"/>
  <c r="U137" i="2"/>
  <c r="W137" i="2" s="1"/>
  <c r="U182" i="2"/>
  <c r="U231" i="2"/>
  <c r="W231" i="2" s="1"/>
  <c r="U84" i="2"/>
  <c r="W84" i="2" s="1"/>
  <c r="U89" i="2"/>
  <c r="W89" i="2" s="1"/>
  <c r="AA89" i="2"/>
  <c r="U132" i="2"/>
  <c r="W132" i="2" s="1"/>
  <c r="AA132" i="2"/>
  <c r="AD142" i="5"/>
  <c r="AD162" i="5" s="1"/>
  <c r="U149" i="2"/>
  <c r="W149" i="2" s="1"/>
  <c r="O130" i="2"/>
  <c r="O129" i="2" s="1"/>
  <c r="T143" i="2"/>
  <c r="AA143" i="2" s="1"/>
  <c r="U144" i="2"/>
  <c r="W144" i="2" s="1"/>
  <c r="W145" i="2"/>
  <c r="W180" i="2"/>
  <c r="W181" i="2"/>
  <c r="W178" i="2"/>
  <c r="W179" i="2"/>
  <c r="W51" i="2"/>
  <c r="W52" i="2"/>
  <c r="W50" i="2"/>
  <c r="W59" i="2"/>
  <c r="W61" i="2"/>
  <c r="W60" i="2"/>
  <c r="W58" i="2"/>
  <c r="W15" i="2"/>
  <c r="W14" i="2"/>
  <c r="W22" i="2"/>
  <c r="W21" i="2"/>
  <c r="F256" i="2"/>
  <c r="E247" i="2"/>
  <c r="E246" i="2" s="1"/>
  <c r="D247" i="2"/>
  <c r="D246" i="2" s="1"/>
  <c r="U168" i="2"/>
  <c r="W168" i="2" s="1"/>
  <c r="T188" i="2"/>
  <c r="AA188" i="2" s="1"/>
  <c r="M129" i="2"/>
  <c r="T131" i="2"/>
  <c r="U166" i="2"/>
  <c r="W166" i="2" s="1"/>
  <c r="T230" i="2"/>
  <c r="F205" i="2"/>
  <c r="U156" i="2"/>
  <c r="U139" i="2"/>
  <c r="W139" i="2" s="1"/>
  <c r="F84" i="2"/>
  <c r="F231" i="2"/>
  <c r="J230" i="2"/>
  <c r="F189" i="2"/>
  <c r="T176" i="2"/>
  <c r="AA176" i="2" s="1"/>
  <c r="J188" i="2"/>
  <c r="H187" i="2"/>
  <c r="F177" i="2"/>
  <c r="J176" i="2"/>
  <c r="H130" i="2"/>
  <c r="F182" i="2"/>
  <c r="J83" i="2"/>
  <c r="M10" i="2"/>
  <c r="M9" i="2" s="1"/>
  <c r="O10" i="2"/>
  <c r="O9" i="2" s="1"/>
  <c r="V10" i="2"/>
  <c r="V9" i="2" s="1"/>
  <c r="AF134" i="5"/>
  <c r="AF114" i="5"/>
  <c r="AG114" i="5"/>
  <c r="AF117" i="5"/>
  <c r="AG117" i="5"/>
  <c r="AF120" i="5"/>
  <c r="AG120" i="5"/>
  <c r="AF125" i="5"/>
  <c r="AG125" i="5"/>
  <c r="AF67" i="5"/>
  <c r="AG67" i="5"/>
  <c r="AF70" i="5"/>
  <c r="AG70" i="5"/>
  <c r="AF79" i="5"/>
  <c r="AG79" i="5"/>
  <c r="AG74" i="5" s="1"/>
  <c r="AG73" i="5" s="1"/>
  <c r="P135" i="5"/>
  <c r="P134" i="5" s="1"/>
  <c r="AA134" i="5"/>
  <c r="Z134" i="5"/>
  <c r="Y134" i="5"/>
  <c r="X134" i="5"/>
  <c r="W134" i="5"/>
  <c r="V134" i="5"/>
  <c r="T134" i="5"/>
  <c r="S134" i="5"/>
  <c r="Q134" i="5"/>
  <c r="O134" i="5"/>
  <c r="N134" i="5"/>
  <c r="M134" i="5"/>
  <c r="L134" i="5"/>
  <c r="P133" i="5"/>
  <c r="P132" i="5" s="1"/>
  <c r="AA132" i="5"/>
  <c r="Z132" i="5"/>
  <c r="Y132" i="5"/>
  <c r="X132" i="5"/>
  <c r="W132" i="5"/>
  <c r="V132" i="5"/>
  <c r="T132" i="5"/>
  <c r="S132" i="5"/>
  <c r="Q132" i="5"/>
  <c r="O132" i="5"/>
  <c r="N132" i="5"/>
  <c r="M132" i="5"/>
  <c r="L132" i="5"/>
  <c r="P129" i="5"/>
  <c r="P128" i="5"/>
  <c r="P127" i="5"/>
  <c r="P126" i="5"/>
  <c r="AA125" i="5"/>
  <c r="Y125" i="5"/>
  <c r="X125" i="5"/>
  <c r="W125" i="5"/>
  <c r="V125" i="5"/>
  <c r="T125" i="5"/>
  <c r="S125" i="5"/>
  <c r="Q125" i="5"/>
  <c r="O125" i="5"/>
  <c r="N125" i="5"/>
  <c r="M125" i="5"/>
  <c r="L125" i="5"/>
  <c r="P124" i="5"/>
  <c r="P123" i="5"/>
  <c r="P122" i="5"/>
  <c r="P121" i="5"/>
  <c r="AA120" i="5"/>
  <c r="Z120" i="5"/>
  <c r="Y120" i="5"/>
  <c r="X120" i="5"/>
  <c r="W120" i="5"/>
  <c r="V120" i="5"/>
  <c r="T120" i="5"/>
  <c r="S120" i="5"/>
  <c r="Q120" i="5"/>
  <c r="O120" i="5"/>
  <c r="N120" i="5"/>
  <c r="M120" i="5"/>
  <c r="L120" i="5"/>
  <c r="P118" i="5"/>
  <c r="P117" i="5" s="1"/>
  <c r="AA117" i="5"/>
  <c r="Z117" i="5"/>
  <c r="Y117" i="5"/>
  <c r="X117" i="5"/>
  <c r="W117" i="5"/>
  <c r="V117" i="5"/>
  <c r="T117" i="5"/>
  <c r="S117" i="5"/>
  <c r="Q117" i="5"/>
  <c r="O117" i="5"/>
  <c r="N117" i="5"/>
  <c r="M117" i="5"/>
  <c r="L117" i="5"/>
  <c r="P116" i="5"/>
  <c r="P115" i="5"/>
  <c r="AA114" i="5"/>
  <c r="Z114" i="5"/>
  <c r="Y114" i="5"/>
  <c r="X114" i="5"/>
  <c r="W114" i="5"/>
  <c r="V114" i="5"/>
  <c r="T114" i="5"/>
  <c r="S114" i="5"/>
  <c r="Q114" i="5"/>
  <c r="O114" i="5"/>
  <c r="N114" i="5"/>
  <c r="M114" i="5"/>
  <c r="L114" i="5"/>
  <c r="P81" i="5"/>
  <c r="P80" i="5"/>
  <c r="AA79" i="5"/>
  <c r="Z79" i="5"/>
  <c r="Y79" i="5"/>
  <c r="X79" i="5"/>
  <c r="W79" i="5"/>
  <c r="V79" i="5"/>
  <c r="T79" i="5"/>
  <c r="S79" i="5"/>
  <c r="Q79" i="5"/>
  <c r="O79" i="5"/>
  <c r="N79" i="5"/>
  <c r="M79" i="5"/>
  <c r="L79" i="5"/>
  <c r="P75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F26" i="5"/>
  <c r="AG26" i="5"/>
  <c r="AF28" i="5"/>
  <c r="AG28" i="5"/>
  <c r="AF30" i="5"/>
  <c r="AG30" i="5"/>
  <c r="P29" i="5"/>
  <c r="P28" i="5" s="1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K129" i="2" l="1"/>
  <c r="T129" i="2" s="1"/>
  <c r="J82" i="2"/>
  <c r="J81" i="2" s="1"/>
  <c r="J123" i="2"/>
  <c r="W123" i="2"/>
  <c r="U123" i="2"/>
  <c r="W96" i="2"/>
  <c r="W95" i="2" s="1"/>
  <c r="U95" i="2"/>
  <c r="AA83" i="2"/>
  <c r="T82" i="2"/>
  <c r="T81" i="2" s="1"/>
  <c r="M119" i="5"/>
  <c r="X119" i="5"/>
  <c r="AD17" i="5"/>
  <c r="AD161" i="5" s="1"/>
  <c r="AD163" i="5" s="1"/>
  <c r="AD165" i="5" s="1"/>
  <c r="Y131" i="5"/>
  <c r="Y130" i="5" s="1"/>
  <c r="AF74" i="5"/>
  <c r="AF73" i="5" s="1"/>
  <c r="AA230" i="2"/>
  <c r="U188" i="2"/>
  <c r="AF131" i="5"/>
  <c r="AF130" i="5" s="1"/>
  <c r="AA124" i="2"/>
  <c r="X123" i="2"/>
  <c r="F254" i="2"/>
  <c r="AA125" i="2"/>
  <c r="U83" i="2"/>
  <c r="AA226" i="2"/>
  <c r="AA187" i="2"/>
  <c r="T131" i="5"/>
  <c r="T130" i="5" s="1"/>
  <c r="H129" i="2"/>
  <c r="U143" i="2"/>
  <c r="W143" i="2" s="1"/>
  <c r="S131" i="5"/>
  <c r="J247" i="2"/>
  <c r="U247" i="2" s="1"/>
  <c r="W247" i="2" s="1"/>
  <c r="U131" i="2"/>
  <c r="W131" i="2" s="1"/>
  <c r="AA131" i="2"/>
  <c r="M131" i="5"/>
  <c r="M130" i="5" s="1"/>
  <c r="AB132" i="5"/>
  <c r="AI132" i="5" s="1"/>
  <c r="U125" i="5"/>
  <c r="U26" i="5"/>
  <c r="U67" i="5"/>
  <c r="AB79" i="5"/>
  <c r="AI79" i="5" s="1"/>
  <c r="M113" i="5"/>
  <c r="U114" i="5"/>
  <c r="N131" i="5"/>
  <c r="N130" i="5" s="1"/>
  <c r="U132" i="5"/>
  <c r="AC132" i="5" s="1"/>
  <c r="AE132" i="5" s="1"/>
  <c r="T130" i="2"/>
  <c r="AA130" i="2" s="1"/>
  <c r="W156" i="2"/>
  <c r="Z119" i="5"/>
  <c r="V113" i="5"/>
  <c r="AB114" i="5"/>
  <c r="AB67" i="5"/>
  <c r="AI67" i="5" s="1"/>
  <c r="U28" i="5"/>
  <c r="X66" i="5"/>
  <c r="U79" i="5"/>
  <c r="Y113" i="5"/>
  <c r="AA113" i="5"/>
  <c r="U117" i="5"/>
  <c r="X131" i="5"/>
  <c r="X130" i="5" s="1"/>
  <c r="U134" i="5"/>
  <c r="AB70" i="5"/>
  <c r="AI70" i="5" s="1"/>
  <c r="AB120" i="5"/>
  <c r="AI120" i="5" s="1"/>
  <c r="AB125" i="5"/>
  <c r="P114" i="5"/>
  <c r="P113" i="5" s="1"/>
  <c r="AB117" i="5"/>
  <c r="AI117" i="5" s="1"/>
  <c r="AB134" i="5"/>
  <c r="AI134" i="5" s="1"/>
  <c r="S119" i="5"/>
  <c r="U120" i="5"/>
  <c r="U70" i="5"/>
  <c r="U74" i="5"/>
  <c r="AB74" i="5"/>
  <c r="AI74" i="5" s="1"/>
  <c r="AB28" i="5"/>
  <c r="AB26" i="5"/>
  <c r="T253" i="2"/>
  <c r="U253" i="2" s="1"/>
  <c r="U230" i="2"/>
  <c r="W230" i="2" s="1"/>
  <c r="U176" i="2"/>
  <c r="F83" i="2"/>
  <c r="J246" i="2"/>
  <c r="U246" i="2" s="1"/>
  <c r="W246" i="2" s="1"/>
  <c r="J226" i="2"/>
  <c r="F230" i="2"/>
  <c r="F176" i="2"/>
  <c r="J187" i="2"/>
  <c r="U187" i="2" s="1"/>
  <c r="J130" i="2"/>
  <c r="F188" i="2"/>
  <c r="F95" i="2"/>
  <c r="L113" i="5"/>
  <c r="X113" i="5"/>
  <c r="O113" i="5"/>
  <c r="T113" i="5"/>
  <c r="W113" i="5"/>
  <c r="Q113" i="5"/>
  <c r="O131" i="5"/>
  <c r="O130" i="5" s="1"/>
  <c r="AF119" i="5"/>
  <c r="AG119" i="5"/>
  <c r="Q131" i="5"/>
  <c r="Q130" i="5" s="1"/>
  <c r="V131" i="5"/>
  <c r="AA131" i="5"/>
  <c r="AA130" i="5" s="1"/>
  <c r="AG113" i="5"/>
  <c r="V119" i="5"/>
  <c r="O73" i="5"/>
  <c r="L119" i="5"/>
  <c r="AF113" i="5"/>
  <c r="L66" i="5"/>
  <c r="V66" i="5"/>
  <c r="Y66" i="5"/>
  <c r="AA66" i="5"/>
  <c r="L131" i="5"/>
  <c r="L130" i="5" s="1"/>
  <c r="M66" i="5"/>
  <c r="S66" i="5"/>
  <c r="Y119" i="5"/>
  <c r="AA119" i="5"/>
  <c r="N66" i="5"/>
  <c r="T66" i="5"/>
  <c r="W66" i="5"/>
  <c r="N113" i="5"/>
  <c r="T119" i="5"/>
  <c r="W119" i="5"/>
  <c r="Z131" i="5"/>
  <c r="Z130" i="5" s="1"/>
  <c r="AF66" i="5"/>
  <c r="W131" i="5"/>
  <c r="W130" i="5" s="1"/>
  <c r="Z66" i="5"/>
  <c r="M73" i="5"/>
  <c r="S73" i="5"/>
  <c r="Z73" i="5"/>
  <c r="S113" i="5"/>
  <c r="Z113" i="5"/>
  <c r="N119" i="5"/>
  <c r="P131" i="5"/>
  <c r="P130" i="5" s="1"/>
  <c r="AG66" i="5"/>
  <c r="O119" i="5"/>
  <c r="X73" i="5"/>
  <c r="P125" i="5"/>
  <c r="P120" i="5"/>
  <c r="Q119" i="5"/>
  <c r="P79" i="5"/>
  <c r="V73" i="5"/>
  <c r="AA73" i="5"/>
  <c r="Q73" i="5"/>
  <c r="P67" i="5"/>
  <c r="P70" i="5"/>
  <c r="N73" i="5"/>
  <c r="Y73" i="5"/>
  <c r="L73" i="5"/>
  <c r="O66" i="5"/>
  <c r="Q66" i="5"/>
  <c r="P74" i="5"/>
  <c r="T73" i="5"/>
  <c r="W73" i="5"/>
  <c r="P174" i="5"/>
  <c r="P169" i="5"/>
  <c r="AG167" i="5"/>
  <c r="AG176" i="5" s="1"/>
  <c r="AF167" i="5"/>
  <c r="AF176" i="5" s="1"/>
  <c r="AA167" i="5"/>
  <c r="AA176" i="5" s="1"/>
  <c r="Z167" i="5"/>
  <c r="Z176" i="5" s="1"/>
  <c r="Y167" i="5"/>
  <c r="Y176" i="5" s="1"/>
  <c r="X167" i="5"/>
  <c r="X176" i="5" s="1"/>
  <c r="W167" i="5"/>
  <c r="W176" i="5" s="1"/>
  <c r="V167" i="5"/>
  <c r="T167" i="5"/>
  <c r="T176" i="5" s="1"/>
  <c r="S167" i="5"/>
  <c r="Q167" i="5"/>
  <c r="Q176" i="5" s="1"/>
  <c r="O167" i="5"/>
  <c r="O176" i="5" s="1"/>
  <c r="N167" i="5"/>
  <c r="N176" i="5" s="1"/>
  <c r="M167" i="5"/>
  <c r="M176" i="5" s="1"/>
  <c r="L167" i="5"/>
  <c r="L176" i="5" s="1"/>
  <c r="P166" i="5"/>
  <c r="P164" i="5"/>
  <c r="AG158" i="5"/>
  <c r="AF158" i="5"/>
  <c r="AA158" i="5"/>
  <c r="Z158" i="5"/>
  <c r="Y158" i="5"/>
  <c r="X158" i="5"/>
  <c r="W158" i="5"/>
  <c r="V158" i="5"/>
  <c r="T158" i="5"/>
  <c r="S158" i="5"/>
  <c r="Q158" i="5"/>
  <c r="P158" i="5"/>
  <c r="O158" i="5"/>
  <c r="N158" i="5"/>
  <c r="M158" i="5"/>
  <c r="L158" i="5"/>
  <c r="AG156" i="5"/>
  <c r="AF156" i="5"/>
  <c r="AA156" i="5"/>
  <c r="Z156" i="5"/>
  <c r="Y156" i="5"/>
  <c r="X156" i="5"/>
  <c r="W156" i="5"/>
  <c r="V156" i="5"/>
  <c r="T156" i="5"/>
  <c r="S156" i="5"/>
  <c r="Q156" i="5"/>
  <c r="P156" i="5"/>
  <c r="O156" i="5"/>
  <c r="N156" i="5"/>
  <c r="M156" i="5"/>
  <c r="L156" i="5"/>
  <c r="P155" i="5"/>
  <c r="P154" i="5"/>
  <c r="P153" i="5"/>
  <c r="AG152" i="5"/>
  <c r="AF152" i="5"/>
  <c r="AA152" i="5"/>
  <c r="Z152" i="5"/>
  <c r="Y152" i="5"/>
  <c r="X152" i="5"/>
  <c r="W152" i="5"/>
  <c r="V152" i="5"/>
  <c r="T152" i="5"/>
  <c r="S152" i="5"/>
  <c r="Q152" i="5"/>
  <c r="O152" i="5"/>
  <c r="N152" i="5"/>
  <c r="M152" i="5"/>
  <c r="L152" i="5"/>
  <c r="P150" i="5"/>
  <c r="P149" i="5" s="1"/>
  <c r="P148" i="5" s="1"/>
  <c r="AG149" i="5"/>
  <c r="AG148" i="5" s="1"/>
  <c r="AF149" i="5"/>
  <c r="AF148" i="5" s="1"/>
  <c r="AA149" i="5"/>
  <c r="AA148" i="5" s="1"/>
  <c r="Z149" i="5"/>
  <c r="Z148" i="5" s="1"/>
  <c r="Y149" i="5"/>
  <c r="Y148" i="5" s="1"/>
  <c r="X149" i="5"/>
  <c r="X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7" i="5"/>
  <c r="P146" i="5"/>
  <c r="AG145" i="5"/>
  <c r="AG144" i="5" s="1"/>
  <c r="AF145" i="5"/>
  <c r="AF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1" i="5"/>
  <c r="P140" i="5"/>
  <c r="P139" i="5"/>
  <c r="AG138" i="5"/>
  <c r="AG137" i="5" s="1"/>
  <c r="AG136" i="5" s="1"/>
  <c r="AF138" i="5"/>
  <c r="AF137" i="5" s="1"/>
  <c r="AF136" i="5" s="1"/>
  <c r="AA138" i="5"/>
  <c r="AA137" i="5" s="1"/>
  <c r="AA136" i="5" s="1"/>
  <c r="Z138" i="5"/>
  <c r="Z137" i="5" s="1"/>
  <c r="Z136" i="5" s="1"/>
  <c r="Y138" i="5"/>
  <c r="Y137" i="5" s="1"/>
  <c r="Y136" i="5" s="1"/>
  <c r="X138" i="5"/>
  <c r="X137" i="5" s="1"/>
  <c r="X136" i="5" s="1"/>
  <c r="W138" i="5"/>
  <c r="W137" i="5" s="1"/>
  <c r="W136" i="5" s="1"/>
  <c r="V138" i="5"/>
  <c r="T138" i="5"/>
  <c r="T137" i="5" s="1"/>
  <c r="T136" i="5" s="1"/>
  <c r="S138" i="5"/>
  <c r="Q138" i="5"/>
  <c r="Q137" i="5" s="1"/>
  <c r="Q136" i="5" s="1"/>
  <c r="O138" i="5"/>
  <c r="O137" i="5" s="1"/>
  <c r="O136" i="5" s="1"/>
  <c r="N138" i="5"/>
  <c r="N137" i="5" s="1"/>
  <c r="N136" i="5" s="1"/>
  <c r="M138" i="5"/>
  <c r="M137" i="5" s="1"/>
  <c r="M136" i="5" s="1"/>
  <c r="L138" i="5"/>
  <c r="L137" i="5" s="1"/>
  <c r="L136" i="5" s="1"/>
  <c r="P110" i="5"/>
  <c r="P109" i="5"/>
  <c r="AG108" i="5"/>
  <c r="AF108" i="5"/>
  <c r="AA108" i="5"/>
  <c r="Z108" i="5"/>
  <c r="Y108" i="5"/>
  <c r="X108" i="5"/>
  <c r="W108" i="5"/>
  <c r="V108" i="5"/>
  <c r="T108" i="5"/>
  <c r="S108" i="5"/>
  <c r="Q108" i="5"/>
  <c r="O108" i="5"/>
  <c r="N108" i="5"/>
  <c r="M108" i="5"/>
  <c r="L108" i="5"/>
  <c r="P107" i="5"/>
  <c r="P106" i="5"/>
  <c r="AG105" i="5"/>
  <c r="AF105" i="5"/>
  <c r="AA105" i="5"/>
  <c r="Z105" i="5"/>
  <c r="Y105" i="5"/>
  <c r="X105" i="5"/>
  <c r="W105" i="5"/>
  <c r="V105" i="5"/>
  <c r="T105" i="5"/>
  <c r="S105" i="5"/>
  <c r="Q105" i="5"/>
  <c r="O105" i="5"/>
  <c r="N105" i="5"/>
  <c r="M105" i="5"/>
  <c r="L105" i="5"/>
  <c r="P104" i="5"/>
  <c r="P103" i="5" s="1"/>
  <c r="AG103" i="5"/>
  <c r="AF103" i="5"/>
  <c r="AA103" i="5"/>
  <c r="Z103" i="5"/>
  <c r="Y103" i="5"/>
  <c r="X103" i="5"/>
  <c r="W103" i="5"/>
  <c r="V103" i="5"/>
  <c r="T103" i="5"/>
  <c r="S103" i="5"/>
  <c r="Q103" i="5"/>
  <c r="O103" i="5"/>
  <c r="N103" i="5"/>
  <c r="M103" i="5"/>
  <c r="L103" i="5"/>
  <c r="P102" i="5"/>
  <c r="P101" i="5"/>
  <c r="AG100" i="5"/>
  <c r="AF100" i="5"/>
  <c r="AA100" i="5"/>
  <c r="Z100" i="5"/>
  <c r="Y100" i="5"/>
  <c r="X100" i="5"/>
  <c r="W100" i="5"/>
  <c r="T100" i="5"/>
  <c r="S100" i="5"/>
  <c r="Q100" i="5"/>
  <c r="O100" i="5"/>
  <c r="N100" i="5"/>
  <c r="M100" i="5"/>
  <c r="L100" i="5"/>
  <c r="P96" i="5"/>
  <c r="P95" i="5"/>
  <c r="P94" i="5"/>
  <c r="AG93" i="5"/>
  <c r="AG92" i="5" s="1"/>
  <c r="AF93" i="5"/>
  <c r="AF92" i="5" s="1"/>
  <c r="AA93" i="5"/>
  <c r="AA92" i="5" s="1"/>
  <c r="AA84" i="5" s="1"/>
  <c r="Z93" i="5"/>
  <c r="Z92" i="5" s="1"/>
  <c r="Z84" i="5" s="1"/>
  <c r="Y93" i="5"/>
  <c r="Y92" i="5" s="1"/>
  <c r="Y84" i="5" s="1"/>
  <c r="X93" i="5"/>
  <c r="X92" i="5" s="1"/>
  <c r="X84" i="5" s="1"/>
  <c r="W93" i="5"/>
  <c r="W92" i="5" s="1"/>
  <c r="W84" i="5" s="1"/>
  <c r="V93" i="5"/>
  <c r="T93" i="5"/>
  <c r="T92" i="5" s="1"/>
  <c r="T84" i="5" s="1"/>
  <c r="S93" i="5"/>
  <c r="Q93" i="5"/>
  <c r="Q92" i="5" s="1"/>
  <c r="Q84" i="5" s="1"/>
  <c r="O93" i="5"/>
  <c r="O92" i="5" s="1"/>
  <c r="O84" i="5" s="1"/>
  <c r="N93" i="5"/>
  <c r="N92" i="5" s="1"/>
  <c r="N84" i="5" s="1"/>
  <c r="M93" i="5"/>
  <c r="M92" i="5" s="1"/>
  <c r="M84" i="5" s="1"/>
  <c r="L93" i="5"/>
  <c r="L92" i="5" s="1"/>
  <c r="L84" i="5" s="1"/>
  <c r="P91" i="5"/>
  <c r="P90" i="5"/>
  <c r="P89" i="5"/>
  <c r="P88" i="5"/>
  <c r="P87" i="5"/>
  <c r="P86" i="5"/>
  <c r="P65" i="5"/>
  <c r="P64" i="5"/>
  <c r="P63" i="5"/>
  <c r="P62" i="5"/>
  <c r="P61" i="5"/>
  <c r="AG60" i="5"/>
  <c r="AF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G57" i="5"/>
  <c r="AF57" i="5"/>
  <c r="AA57" i="5"/>
  <c r="Z57" i="5"/>
  <c r="Y57" i="5"/>
  <c r="X57" i="5"/>
  <c r="W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G47" i="5"/>
  <c r="AF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G38" i="5"/>
  <c r="AF38" i="5"/>
  <c r="AA38" i="5"/>
  <c r="Z38" i="5"/>
  <c r="Y38" i="5"/>
  <c r="X38" i="5"/>
  <c r="W38" i="5"/>
  <c r="V38" i="5"/>
  <c r="T38" i="5"/>
  <c r="S38" i="5"/>
  <c r="Q38" i="5"/>
  <c r="O38" i="5"/>
  <c r="N38" i="5"/>
  <c r="M38" i="5"/>
  <c r="L38" i="5"/>
  <c r="P36" i="5"/>
  <c r="P35" i="5"/>
  <c r="AG34" i="5"/>
  <c r="AG25" i="5" s="1"/>
  <c r="AF34" i="5"/>
  <c r="AF25" i="5" s="1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G23" i="5"/>
  <c r="AF23" i="5"/>
  <c r="AA23" i="5"/>
  <c r="Z23" i="5"/>
  <c r="W23" i="5"/>
  <c r="V23" i="5"/>
  <c r="T23" i="5"/>
  <c r="S23" i="5"/>
  <c r="Q23" i="5"/>
  <c r="O23" i="5"/>
  <c r="N23" i="5"/>
  <c r="M23" i="5"/>
  <c r="L23" i="5"/>
  <c r="P22" i="5"/>
  <c r="P21" i="5"/>
  <c r="AG20" i="5"/>
  <c r="AF20" i="5"/>
  <c r="AA20" i="5"/>
  <c r="Z20" i="5"/>
  <c r="Y20" i="5"/>
  <c r="X20" i="5"/>
  <c r="W20" i="5"/>
  <c r="W19" i="5" s="1"/>
  <c r="V20" i="5"/>
  <c r="T20" i="5"/>
  <c r="S20" i="5"/>
  <c r="Q20" i="5"/>
  <c r="O20" i="5"/>
  <c r="N20" i="5"/>
  <c r="M20" i="5"/>
  <c r="L20" i="5"/>
  <c r="F82" i="2" l="1"/>
  <c r="U226" i="2"/>
  <c r="J225" i="2"/>
  <c r="F225" i="2" s="1"/>
  <c r="AA82" i="2"/>
  <c r="W83" i="2"/>
  <c r="W82" i="2" s="1"/>
  <c r="W81" i="2" s="1"/>
  <c r="U82" i="2"/>
  <c r="U81" i="2" s="1"/>
  <c r="X112" i="5"/>
  <c r="M112" i="5"/>
  <c r="AD16" i="5"/>
  <c r="AD15" i="5" s="1"/>
  <c r="Q56" i="5"/>
  <c r="AA56" i="5"/>
  <c r="Y112" i="5"/>
  <c r="P85" i="5"/>
  <c r="AA112" i="5"/>
  <c r="AC28" i="5"/>
  <c r="AE28" i="5" s="1"/>
  <c r="Y95" i="2"/>
  <c r="Y82" i="2" s="1"/>
  <c r="X82" i="2"/>
  <c r="X81" i="2" s="1"/>
  <c r="AC26" i="5"/>
  <c r="AE26" i="5" s="1"/>
  <c r="T19" i="5"/>
  <c r="AG19" i="5"/>
  <c r="Y56" i="5"/>
  <c r="V112" i="5"/>
  <c r="AC114" i="5"/>
  <c r="AE114" i="5" s="1"/>
  <c r="X19" i="5"/>
  <c r="M56" i="5"/>
  <c r="X56" i="5"/>
  <c r="O19" i="5"/>
  <c r="Z19" i="5"/>
  <c r="AF19" i="5"/>
  <c r="O56" i="5"/>
  <c r="V56" i="5"/>
  <c r="Z56" i="5"/>
  <c r="AF56" i="5"/>
  <c r="AF18" i="5" s="1"/>
  <c r="Y123" i="2"/>
  <c r="X225" i="2"/>
  <c r="Y226" i="2"/>
  <c r="Y225" i="2" s="1"/>
  <c r="AA225" i="2"/>
  <c r="AA253" i="2"/>
  <c r="AB156" i="5"/>
  <c r="AI156" i="5" s="1"/>
  <c r="T37" i="5"/>
  <c r="O37" i="5"/>
  <c r="Y37" i="5"/>
  <c r="AA37" i="5"/>
  <c r="O112" i="5"/>
  <c r="AC125" i="5"/>
  <c r="AE125" i="5" s="1"/>
  <c r="AG112" i="5"/>
  <c r="F124" i="2"/>
  <c r="AA123" i="2"/>
  <c r="X226" i="2"/>
  <c r="Y130" i="2"/>
  <c r="Y129" i="2" s="1"/>
  <c r="AC79" i="5"/>
  <c r="AE79" i="5" s="1"/>
  <c r="AF112" i="5"/>
  <c r="J129" i="2"/>
  <c r="U129" i="2" s="1"/>
  <c r="W129" i="2" s="1"/>
  <c r="AA129" i="2"/>
  <c r="Z112" i="5"/>
  <c r="U130" i="2"/>
  <c r="AA81" i="2"/>
  <c r="AA254" i="2"/>
  <c r="U38" i="5"/>
  <c r="AI114" i="5"/>
  <c r="AI28" i="5"/>
  <c r="U47" i="5"/>
  <c r="U152" i="5"/>
  <c r="AI26" i="5"/>
  <c r="AI125" i="5"/>
  <c r="T112" i="5"/>
  <c r="AC120" i="5"/>
  <c r="AE120" i="5" s="1"/>
  <c r="W37" i="5"/>
  <c r="AC134" i="5"/>
  <c r="AE134" i="5" s="1"/>
  <c r="AB105" i="5"/>
  <c r="AI105" i="5" s="1"/>
  <c r="AB108" i="5"/>
  <c r="AI108" i="5" s="1"/>
  <c r="AC67" i="5"/>
  <c r="AE67" i="5" s="1"/>
  <c r="AC70" i="5"/>
  <c r="AE70" i="5" s="1"/>
  <c r="AD168" i="5"/>
  <c r="AD170" i="5" s="1"/>
  <c r="AD173" i="5"/>
  <c r="U66" i="5"/>
  <c r="AB47" i="5"/>
  <c r="AI47" i="5" s="1"/>
  <c r="AB34" i="5"/>
  <c r="AI34" i="5" s="1"/>
  <c r="U23" i="5"/>
  <c r="V19" i="5"/>
  <c r="AB23" i="5"/>
  <c r="AI23" i="5" s="1"/>
  <c r="S92" i="5"/>
  <c r="S84" i="5" s="1"/>
  <c r="U93" i="5"/>
  <c r="S148" i="5"/>
  <c r="U149" i="5"/>
  <c r="S176" i="5"/>
  <c r="U176" i="5" s="1"/>
  <c r="U167" i="5"/>
  <c r="U34" i="5"/>
  <c r="AB30" i="5"/>
  <c r="AI30" i="5" s="1"/>
  <c r="L37" i="5"/>
  <c r="U105" i="5"/>
  <c r="U108" i="5"/>
  <c r="U158" i="5"/>
  <c r="L112" i="5"/>
  <c r="AB113" i="5"/>
  <c r="AI113" i="5" s="1"/>
  <c r="V37" i="5"/>
  <c r="AB38" i="5"/>
  <c r="V137" i="5"/>
  <c r="AB138" i="5"/>
  <c r="AI138" i="5" s="1"/>
  <c r="S144" i="5"/>
  <c r="U145" i="5"/>
  <c r="S130" i="5"/>
  <c r="U131" i="5"/>
  <c r="AB60" i="5"/>
  <c r="AI60" i="5" s="1"/>
  <c r="AB100" i="5"/>
  <c r="AI100" i="5" s="1"/>
  <c r="AB103" i="5"/>
  <c r="AI103" i="5" s="1"/>
  <c r="W112" i="5"/>
  <c r="U119" i="5"/>
  <c r="S19" i="5"/>
  <c r="U20" i="5"/>
  <c r="V92" i="5"/>
  <c r="AB93" i="5"/>
  <c r="V148" i="5"/>
  <c r="AB148" i="5" s="1"/>
  <c r="AB149" i="5"/>
  <c r="V176" i="5"/>
  <c r="AB176" i="5" s="1"/>
  <c r="AB167" i="5"/>
  <c r="S112" i="5"/>
  <c r="U113" i="5"/>
  <c r="U30" i="5"/>
  <c r="AB158" i="5"/>
  <c r="AI158" i="5" s="1"/>
  <c r="AB119" i="5"/>
  <c r="AI119" i="5" s="1"/>
  <c r="S56" i="5"/>
  <c r="U57" i="5"/>
  <c r="S137" i="5"/>
  <c r="U138" i="5"/>
  <c r="V144" i="5"/>
  <c r="AB144" i="5" s="1"/>
  <c r="AB145" i="5"/>
  <c r="AI145" i="5" s="1"/>
  <c r="V151" i="5"/>
  <c r="AB152" i="5"/>
  <c r="V130" i="5"/>
  <c r="AB130" i="5" s="1"/>
  <c r="AB131" i="5"/>
  <c r="AI131" i="5" s="1"/>
  <c r="AB20" i="5"/>
  <c r="AI20" i="5" s="1"/>
  <c r="U60" i="5"/>
  <c r="U103" i="5"/>
  <c r="U156" i="5"/>
  <c r="AB66" i="5"/>
  <c r="AI66" i="5" s="1"/>
  <c r="AC117" i="5"/>
  <c r="AE117" i="5" s="1"/>
  <c r="AB73" i="5"/>
  <c r="AI73" i="5" s="1"/>
  <c r="U73" i="5"/>
  <c r="AC74" i="5"/>
  <c r="AE74" i="5" s="1"/>
  <c r="AB57" i="5"/>
  <c r="F253" i="2"/>
  <c r="F187" i="2"/>
  <c r="F226" i="2"/>
  <c r="F130" i="2"/>
  <c r="L19" i="5"/>
  <c r="Q19" i="5"/>
  <c r="Y19" i="5"/>
  <c r="AA19" i="5"/>
  <c r="M37" i="5"/>
  <c r="S37" i="5"/>
  <c r="Z37" i="5"/>
  <c r="AF37" i="5"/>
  <c r="N56" i="5"/>
  <c r="T56" i="5"/>
  <c r="W56" i="5"/>
  <c r="AG56" i="5"/>
  <c r="AG18" i="5" s="1"/>
  <c r="Q112" i="5"/>
  <c r="P34" i="5"/>
  <c r="N112" i="5"/>
  <c r="P73" i="5"/>
  <c r="AA99" i="5"/>
  <c r="AA98" i="5" s="1"/>
  <c r="AA97" i="5" s="1"/>
  <c r="P119" i="5"/>
  <c r="P112" i="5" s="1"/>
  <c r="N25" i="5"/>
  <c r="T25" i="5"/>
  <c r="W25" i="5"/>
  <c r="L25" i="5"/>
  <c r="Q25" i="5"/>
  <c r="V25" i="5"/>
  <c r="Y25" i="5"/>
  <c r="AA25" i="5"/>
  <c r="P66" i="5"/>
  <c r="P47" i="5"/>
  <c r="N99" i="5"/>
  <c r="N98" i="5" s="1"/>
  <c r="N97" i="5" s="1"/>
  <c r="T99" i="5"/>
  <c r="T98" i="5" s="1"/>
  <c r="T97" i="5" s="1"/>
  <c r="W99" i="5"/>
  <c r="W98" i="5" s="1"/>
  <c r="W97" i="5" s="1"/>
  <c r="AF99" i="5"/>
  <c r="AF98" i="5" s="1"/>
  <c r="AF97" i="5" s="1"/>
  <c r="W151" i="5"/>
  <c r="X143" i="5"/>
  <c r="Q37" i="5"/>
  <c r="X37" i="5"/>
  <c r="AG37" i="5"/>
  <c r="Y143" i="5"/>
  <c r="AA143" i="5"/>
  <c r="M25" i="5"/>
  <c r="S25" i="5"/>
  <c r="P38" i="5"/>
  <c r="L99" i="5"/>
  <c r="L98" i="5" s="1"/>
  <c r="L97" i="5" s="1"/>
  <c r="V99" i="5"/>
  <c r="N143" i="5"/>
  <c r="L151" i="5"/>
  <c r="P167" i="5"/>
  <c r="P176" i="5" s="1"/>
  <c r="O25" i="5"/>
  <c r="X25" i="5"/>
  <c r="M99" i="5"/>
  <c r="M98" i="5" s="1"/>
  <c r="M97" i="5" s="1"/>
  <c r="S99" i="5"/>
  <c r="Q143" i="5"/>
  <c r="Z25" i="5"/>
  <c r="P108" i="5"/>
  <c r="P20" i="5"/>
  <c r="P19" i="5" s="1"/>
  <c r="X99" i="5"/>
  <c r="X98" i="5" s="1"/>
  <c r="X97" i="5" s="1"/>
  <c r="AG99" i="5"/>
  <c r="AG98" i="5" s="1"/>
  <c r="AG97" i="5" s="1"/>
  <c r="Z143" i="5"/>
  <c r="P152" i="5"/>
  <c r="P151" i="5" s="1"/>
  <c r="M19" i="5"/>
  <c r="Y99" i="5"/>
  <c r="Y98" i="5" s="1"/>
  <c r="Y97" i="5" s="1"/>
  <c r="P138" i="5"/>
  <c r="P137" i="5" s="1"/>
  <c r="P136" i="5" s="1"/>
  <c r="T151" i="5"/>
  <c r="AF151" i="5"/>
  <c r="P100" i="5"/>
  <c r="W143" i="5"/>
  <c r="X151" i="5"/>
  <c r="M151" i="5"/>
  <c r="Q151" i="5"/>
  <c r="P93" i="5"/>
  <c r="P92" i="5" s="1"/>
  <c r="S151" i="5"/>
  <c r="Z151" i="5"/>
  <c r="N19" i="5"/>
  <c r="P30" i="5"/>
  <c r="N37" i="5"/>
  <c r="P57" i="5"/>
  <c r="P60" i="5"/>
  <c r="O99" i="5"/>
  <c r="O98" i="5" s="1"/>
  <c r="O97" i="5" s="1"/>
  <c r="Q99" i="5"/>
  <c r="Q98" i="5" s="1"/>
  <c r="Q97" i="5" s="1"/>
  <c r="P105" i="5"/>
  <c r="O143" i="5"/>
  <c r="AG151" i="5"/>
  <c r="Z99" i="5"/>
  <c r="Z98" i="5" s="1"/>
  <c r="Z97" i="5" s="1"/>
  <c r="P145" i="5"/>
  <c r="P144" i="5" s="1"/>
  <c r="P143" i="5" s="1"/>
  <c r="N151" i="5"/>
  <c r="L56" i="5"/>
  <c r="M143" i="5"/>
  <c r="AG143" i="5"/>
  <c r="L143" i="5"/>
  <c r="T143" i="5"/>
  <c r="AF143" i="5"/>
  <c r="O151" i="5"/>
  <c r="Y151" i="5"/>
  <c r="AA151" i="5"/>
  <c r="M8" i="2" l="1"/>
  <c r="W226" i="2"/>
  <c r="W225" i="2" s="1"/>
  <c r="U225" i="2"/>
  <c r="AC156" i="5"/>
  <c r="AE156" i="5" s="1"/>
  <c r="X18" i="5"/>
  <c r="X17" i="5" s="1"/>
  <c r="AF17" i="5"/>
  <c r="W18" i="5"/>
  <c r="W17" i="5" s="1"/>
  <c r="AC152" i="5"/>
  <c r="AE152" i="5" s="1"/>
  <c r="AB92" i="5"/>
  <c r="AI92" i="5" s="1"/>
  <c r="V84" i="5"/>
  <c r="AB84" i="5" s="1"/>
  <c r="AI84" i="5" s="1"/>
  <c r="O18" i="5"/>
  <c r="O17" i="5" s="1"/>
  <c r="O161" i="5" s="1"/>
  <c r="U84" i="5"/>
  <c r="P84" i="5"/>
  <c r="AC38" i="5"/>
  <c r="AE38" i="5" s="1"/>
  <c r="AA18" i="5"/>
  <c r="AA17" i="5" s="1"/>
  <c r="AA161" i="5" s="1"/>
  <c r="P37" i="5"/>
  <c r="AC47" i="5"/>
  <c r="AE47" i="5" s="1"/>
  <c r="S143" i="5"/>
  <c r="U143" i="5" s="1"/>
  <c r="AA142" i="5"/>
  <c r="AA162" i="5" s="1"/>
  <c r="AI176" i="5"/>
  <c r="Y142" i="5"/>
  <c r="Y162" i="5" s="1"/>
  <c r="AC167" i="5"/>
  <c r="AE167" i="5" s="1"/>
  <c r="AG17" i="5"/>
  <c r="AG161" i="5" s="1"/>
  <c r="F123" i="2"/>
  <c r="X130" i="2"/>
  <c r="X129" i="2" s="1"/>
  <c r="Q18" i="5"/>
  <c r="Q17" i="5" s="1"/>
  <c r="AC57" i="5"/>
  <c r="AE57" i="5" s="1"/>
  <c r="V143" i="5"/>
  <c r="AB143" i="5" s="1"/>
  <c r="AC149" i="5"/>
  <c r="AE149" i="5" s="1"/>
  <c r="F129" i="2"/>
  <c r="AC93" i="5"/>
  <c r="AE93" i="5" s="1"/>
  <c r="Z18" i="5"/>
  <c r="Z17" i="5" s="1"/>
  <c r="Z161" i="5" s="1"/>
  <c r="U37" i="5"/>
  <c r="AC34" i="5"/>
  <c r="AE34" i="5" s="1"/>
  <c r="U144" i="5"/>
  <c r="AC144" i="5" s="1"/>
  <c r="AE144" i="5" s="1"/>
  <c r="AI144" i="5"/>
  <c r="AC108" i="5"/>
  <c r="AE108" i="5" s="1"/>
  <c r="AI149" i="5"/>
  <c r="U19" i="5"/>
  <c r="AC105" i="5"/>
  <c r="AE105" i="5" s="1"/>
  <c r="U148" i="5"/>
  <c r="AC148" i="5" s="1"/>
  <c r="AE148" i="5" s="1"/>
  <c r="AI148" i="5"/>
  <c r="AI152" i="5"/>
  <c r="AI57" i="5"/>
  <c r="U92" i="5"/>
  <c r="AI38" i="5"/>
  <c r="AI93" i="5"/>
  <c r="AI167" i="5"/>
  <c r="U112" i="5"/>
  <c r="U130" i="5"/>
  <c r="AC130" i="5" s="1"/>
  <c r="AE130" i="5" s="1"/>
  <c r="AI130" i="5"/>
  <c r="AC66" i="5"/>
  <c r="AE66" i="5" s="1"/>
  <c r="AC60" i="5"/>
  <c r="AE60" i="5" s="1"/>
  <c r="AC119" i="5"/>
  <c r="AE119" i="5" s="1"/>
  <c r="T18" i="5"/>
  <c r="T17" i="5" s="1"/>
  <c r="AC176" i="5"/>
  <c r="AE176" i="5" s="1"/>
  <c r="AC158" i="5"/>
  <c r="AE158" i="5" s="1"/>
  <c r="AB112" i="5"/>
  <c r="AI112" i="5" s="1"/>
  <c r="AC103" i="5"/>
  <c r="AE103" i="5" s="1"/>
  <c r="AC30" i="5"/>
  <c r="AE30" i="5" s="1"/>
  <c r="V18" i="5"/>
  <c r="AC23" i="5"/>
  <c r="AE23" i="5" s="1"/>
  <c r="S142" i="5"/>
  <c r="U151" i="5"/>
  <c r="S98" i="5"/>
  <c r="U99" i="5"/>
  <c r="V136" i="5"/>
  <c r="AB136" i="5" s="1"/>
  <c r="AB137" i="5"/>
  <c r="AI137" i="5" s="1"/>
  <c r="U25" i="5"/>
  <c r="AB56" i="5"/>
  <c r="AI56" i="5" s="1"/>
  <c r="AC100" i="5"/>
  <c r="AE100" i="5" s="1"/>
  <c r="U56" i="5"/>
  <c r="V98" i="5"/>
  <c r="AB99" i="5"/>
  <c r="AI99" i="5" s="1"/>
  <c r="AC131" i="5"/>
  <c r="AE131" i="5" s="1"/>
  <c r="AC138" i="5"/>
  <c r="AE138" i="5" s="1"/>
  <c r="AC113" i="5"/>
  <c r="AE113" i="5" s="1"/>
  <c r="AB19" i="5"/>
  <c r="S136" i="5"/>
  <c r="U136" i="5" s="1"/>
  <c r="U137" i="5"/>
  <c r="AB151" i="5"/>
  <c r="AI151" i="5" s="1"/>
  <c r="AB37" i="5"/>
  <c r="AC20" i="5"/>
  <c r="AE20" i="5" s="1"/>
  <c r="AC145" i="5"/>
  <c r="AE145" i="5" s="1"/>
  <c r="AC73" i="5"/>
  <c r="AE73" i="5" s="1"/>
  <c r="AB25" i="5"/>
  <c r="AI25" i="5" s="1"/>
  <c r="F81" i="2"/>
  <c r="S18" i="5"/>
  <c r="P25" i="5"/>
  <c r="Y18" i="5"/>
  <c r="L18" i="5"/>
  <c r="L17" i="5" s="1"/>
  <c r="L161" i="5" s="1"/>
  <c r="W142" i="5"/>
  <c r="W162" i="5" s="1"/>
  <c r="O142" i="5"/>
  <c r="O162" i="5" s="1"/>
  <c r="N142" i="5"/>
  <c r="N162" i="5" s="1"/>
  <c r="L142" i="5"/>
  <c r="L162" i="5" s="1"/>
  <c r="T142" i="5"/>
  <c r="T162" i="5" s="1"/>
  <c r="X142" i="5"/>
  <c r="X162" i="5" s="1"/>
  <c r="Q142" i="5"/>
  <c r="Q162" i="5" s="1"/>
  <c r="N18" i="5"/>
  <c r="N17" i="5" s="1"/>
  <c r="Z142" i="5"/>
  <c r="Z162" i="5" s="1"/>
  <c r="M18" i="5"/>
  <c r="M17" i="5" s="1"/>
  <c r="M161" i="5" s="1"/>
  <c r="AF142" i="5"/>
  <c r="AF162" i="5" s="1"/>
  <c r="P99" i="5"/>
  <c r="P98" i="5" s="1"/>
  <c r="P97" i="5" s="1"/>
  <c r="AG142" i="5"/>
  <c r="AG162" i="5" s="1"/>
  <c r="P142" i="5"/>
  <c r="M142" i="5"/>
  <c r="M162" i="5" s="1"/>
  <c r="P56" i="5"/>
  <c r="N8" i="2" l="1"/>
  <c r="V142" i="5"/>
  <c r="AC37" i="5"/>
  <c r="AE37" i="5" s="1"/>
  <c r="T161" i="5"/>
  <c r="T163" i="5" s="1"/>
  <c r="T168" i="5" s="1"/>
  <c r="T170" i="5" s="1"/>
  <c r="AA163" i="5"/>
  <c r="AA173" i="5" s="1"/>
  <c r="X161" i="5"/>
  <c r="X163" i="5" s="1"/>
  <c r="X168" i="5" s="1"/>
  <c r="X170" i="5" s="1"/>
  <c r="X16" i="5"/>
  <c r="X15" i="5" s="1"/>
  <c r="AC92" i="5"/>
  <c r="AE92" i="5" s="1"/>
  <c r="AC84" i="5"/>
  <c r="AE84" i="5" s="1"/>
  <c r="AC19" i="5"/>
  <c r="AE19" i="5" s="1"/>
  <c r="AF161" i="5"/>
  <c r="AF163" i="5" s="1"/>
  <c r="AF173" i="5" s="1"/>
  <c r="AI143" i="5"/>
  <c r="AC151" i="5"/>
  <c r="AE151" i="5" s="1"/>
  <c r="AC56" i="5"/>
  <c r="AE56" i="5" s="1"/>
  <c r="AC25" i="5"/>
  <c r="AE25" i="5" s="1"/>
  <c r="AI136" i="5"/>
  <c r="AC112" i="5"/>
  <c r="AE112" i="5" s="1"/>
  <c r="AI19" i="5"/>
  <c r="AI37" i="5"/>
  <c r="AA16" i="5"/>
  <c r="AA15" i="5" s="1"/>
  <c r="U18" i="5"/>
  <c r="P18" i="5"/>
  <c r="P17" i="5" s="1"/>
  <c r="P16" i="5" s="1"/>
  <c r="P15" i="5" s="1"/>
  <c r="V97" i="5"/>
  <c r="AB98" i="5"/>
  <c r="AI98" i="5" s="1"/>
  <c r="V162" i="5"/>
  <c r="AB162" i="5" s="1"/>
  <c r="AB142" i="5"/>
  <c r="AI142" i="5" s="1"/>
  <c r="S162" i="5"/>
  <c r="U142" i="5"/>
  <c r="AC143" i="5"/>
  <c r="AE143" i="5" s="1"/>
  <c r="S97" i="5"/>
  <c r="U98" i="5"/>
  <c r="AC136" i="5"/>
  <c r="AE136" i="5" s="1"/>
  <c r="AC137" i="5"/>
  <c r="AE137" i="5" s="1"/>
  <c r="AC99" i="5"/>
  <c r="AE99" i="5" s="1"/>
  <c r="AB18" i="5"/>
  <c r="Y17" i="5"/>
  <c r="Y16" i="5" s="1"/>
  <c r="AF16" i="5"/>
  <c r="AF15" i="5" s="1"/>
  <c r="W16" i="5"/>
  <c r="W15" i="5" s="1"/>
  <c r="W161" i="5"/>
  <c r="W163" i="5" s="1"/>
  <c r="W173" i="5" s="1"/>
  <c r="Q16" i="5"/>
  <c r="Q15" i="5" s="1"/>
  <c r="L163" i="5"/>
  <c r="L168" i="5" s="1"/>
  <c r="L170" i="5" s="1"/>
  <c r="Z163" i="5"/>
  <c r="Z168" i="5" s="1"/>
  <c r="Z170" i="5" s="1"/>
  <c r="AG163" i="5"/>
  <c r="AG173" i="5" s="1"/>
  <c r="L16" i="5"/>
  <c r="L15" i="5" s="1"/>
  <c r="Z16" i="5"/>
  <c r="Z15" i="5" s="1"/>
  <c r="P162" i="5"/>
  <c r="T16" i="5"/>
  <c r="T15" i="5" s="1"/>
  <c r="Q161" i="5"/>
  <c r="P161" i="5" s="1"/>
  <c r="M16" i="5"/>
  <c r="M15" i="5" s="1"/>
  <c r="M163" i="5"/>
  <c r="M165" i="5" s="1"/>
  <c r="AG16" i="5"/>
  <c r="AG15" i="5" s="1"/>
  <c r="N16" i="5"/>
  <c r="N15" i="5" s="1"/>
  <c r="N161" i="5"/>
  <c r="N163" i="5" s="1"/>
  <c r="O163" i="5"/>
  <c r="O165" i="5" s="1"/>
  <c r="O16" i="5"/>
  <c r="O15" i="5" s="1"/>
  <c r="X174" i="5" l="1"/>
  <c r="AA168" i="5"/>
  <c r="AA170" i="5" s="1"/>
  <c r="AA165" i="5"/>
  <c r="U97" i="5"/>
  <c r="AC18" i="5"/>
  <c r="AE18" i="5" s="1"/>
  <c r="U162" i="5"/>
  <c r="AC162" i="5" s="1"/>
  <c r="AE162" i="5" s="1"/>
  <c r="AI162" i="5"/>
  <c r="AI18" i="5"/>
  <c r="AF165" i="5"/>
  <c r="S17" i="5"/>
  <c r="AC98" i="5"/>
  <c r="AE98" i="5" s="1"/>
  <c r="AB97" i="5"/>
  <c r="AI97" i="5" s="1"/>
  <c r="V17" i="5"/>
  <c r="L173" i="5"/>
  <c r="L175" i="5" s="1"/>
  <c r="L177" i="5" s="1"/>
  <c r="AF168" i="5"/>
  <c r="AF170" i="5" s="1"/>
  <c r="AC142" i="5"/>
  <c r="AE142" i="5" s="1"/>
  <c r="Z173" i="5"/>
  <c r="Z165" i="5"/>
  <c r="W165" i="5"/>
  <c r="W168" i="5"/>
  <c r="W170" i="5" s="1"/>
  <c r="T165" i="5"/>
  <c r="AG168" i="5"/>
  <c r="AG170" i="5" s="1"/>
  <c r="L165" i="5"/>
  <c r="X165" i="5"/>
  <c r="Y15" i="5"/>
  <c r="Y161" i="5"/>
  <c r="AG165" i="5"/>
  <c r="X173" i="5"/>
  <c r="T173" i="5"/>
  <c r="Q163" i="5"/>
  <c r="Q168" i="5" s="1"/>
  <c r="Q170" i="5" s="1"/>
  <c r="M168" i="5"/>
  <c r="M170" i="5" s="1"/>
  <c r="P163" i="5"/>
  <c r="P168" i="5" s="1"/>
  <c r="P170" i="5" s="1"/>
  <c r="M173" i="5"/>
  <c r="M175" i="5" s="1"/>
  <c r="M177" i="5" s="1"/>
  <c r="O173" i="5"/>
  <c r="O175" i="5" s="1"/>
  <c r="O177" i="5" s="1"/>
  <c r="O168" i="5"/>
  <c r="O170" i="5" s="1"/>
  <c r="N173" i="5"/>
  <c r="N175" i="5" s="1"/>
  <c r="N177" i="5" s="1"/>
  <c r="N168" i="5"/>
  <c r="N170" i="5" s="1"/>
  <c r="N165" i="5"/>
  <c r="O8" i="2" l="1"/>
  <c r="Y174" i="5" s="1"/>
  <c r="X175" i="5"/>
  <c r="X177" i="5" s="1"/>
  <c r="K222" i="2"/>
  <c r="AC97" i="5"/>
  <c r="AE97" i="5" s="1"/>
  <c r="S16" i="5"/>
  <c r="S161" i="5"/>
  <c r="U17" i="5"/>
  <c r="V161" i="5"/>
  <c r="V163" i="5" s="1"/>
  <c r="V16" i="5"/>
  <c r="AB17" i="5"/>
  <c r="AI17" i="5" s="1"/>
  <c r="Y163" i="5"/>
  <c r="Q165" i="5"/>
  <c r="Q173" i="5"/>
  <c r="P173" i="5" s="1"/>
  <c r="P175" i="5" s="1"/>
  <c r="P177" i="5" s="1"/>
  <c r="P165" i="5"/>
  <c r="K221" i="2" l="1"/>
  <c r="T222" i="2"/>
  <c r="U222" i="2" s="1"/>
  <c r="W222" i="2" s="1"/>
  <c r="U16" i="5"/>
  <c r="S163" i="5"/>
  <c r="U163" i="5" s="1"/>
  <c r="AC17" i="5"/>
  <c r="AE17" i="5" s="1"/>
  <c r="S15" i="5"/>
  <c r="U161" i="5"/>
  <c r="AB161" i="5"/>
  <c r="AI161" i="5" s="1"/>
  <c r="V15" i="5"/>
  <c r="AB15" i="5" s="1"/>
  <c r="AB16" i="5"/>
  <c r="V173" i="5"/>
  <c r="V168" i="5"/>
  <c r="V170" i="5" s="1"/>
  <c r="V165" i="5"/>
  <c r="AB163" i="5"/>
  <c r="Y168" i="5"/>
  <c r="Y165" i="5"/>
  <c r="Y173" i="5"/>
  <c r="Q175" i="5"/>
  <c r="Q177" i="5" s="1"/>
  <c r="K220" i="2" l="1"/>
  <c r="T221" i="2"/>
  <c r="U221" i="2" s="1"/>
  <c r="W221" i="2" s="1"/>
  <c r="S173" i="5"/>
  <c r="U173" i="5" s="1"/>
  <c r="AC163" i="5"/>
  <c r="AE163" i="5" s="1"/>
  <c r="AC16" i="5"/>
  <c r="AE16" i="5" s="1"/>
  <c r="AI16" i="5"/>
  <c r="AI163" i="5"/>
  <c r="S165" i="5"/>
  <c r="U165" i="5" s="1"/>
  <c r="U15" i="5"/>
  <c r="AC15" i="5" s="1"/>
  <c r="AE15" i="5" s="1"/>
  <c r="AI15" i="5"/>
  <c r="S168" i="5"/>
  <c r="S170" i="5" s="1"/>
  <c r="AC161" i="5"/>
  <c r="AE161" i="5" s="1"/>
  <c r="AB165" i="5"/>
  <c r="Y175" i="5"/>
  <c r="Y177" i="5" s="1"/>
  <c r="AB173" i="5"/>
  <c r="Y170" i="5"/>
  <c r="AB170" i="5" s="1"/>
  <c r="AB168" i="5"/>
  <c r="S46" i="2"/>
  <c r="R46" i="2"/>
  <c r="Q46" i="2"/>
  <c r="P46" i="2"/>
  <c r="L46" i="2"/>
  <c r="K46" i="2"/>
  <c r="I46" i="2"/>
  <c r="H46" i="2"/>
  <c r="E46" i="2"/>
  <c r="S17" i="2"/>
  <c r="R17" i="2"/>
  <c r="Q17" i="2"/>
  <c r="P17" i="2"/>
  <c r="L17" i="2"/>
  <c r="K17" i="2"/>
  <c r="I17" i="2"/>
  <c r="H17" i="2"/>
  <c r="E17" i="2"/>
  <c r="D17" i="2"/>
  <c r="D46" i="2"/>
  <c r="D57" i="2"/>
  <c r="K219" i="2" l="1"/>
  <c r="T220" i="2"/>
  <c r="U220" i="2" s="1"/>
  <c r="W220" i="2" s="1"/>
  <c r="U168" i="5"/>
  <c r="AC168" i="5" s="1"/>
  <c r="AE168" i="5" s="1"/>
  <c r="AC173" i="5"/>
  <c r="AE173" i="5" s="1"/>
  <c r="AC165" i="5"/>
  <c r="AE165" i="5" s="1"/>
  <c r="AI165" i="5"/>
  <c r="AI168" i="5"/>
  <c r="AI173" i="5"/>
  <c r="U170" i="5"/>
  <c r="AC170" i="5" s="1"/>
  <c r="AE170" i="5" s="1"/>
  <c r="AI170" i="5"/>
  <c r="AA17" i="2"/>
  <c r="J17" i="2"/>
  <c r="J46" i="2"/>
  <c r="T46" i="2"/>
  <c r="AA46" i="2" s="1"/>
  <c r="K12" i="2"/>
  <c r="I19" i="2"/>
  <c r="Q19" i="2"/>
  <c r="I24" i="2"/>
  <c r="Q24" i="2"/>
  <c r="I29" i="2"/>
  <c r="Q29" i="2"/>
  <c r="K36" i="2"/>
  <c r="R36" i="2"/>
  <c r="E48" i="2"/>
  <c r="L48" i="2"/>
  <c r="S48" i="2"/>
  <c r="R12" i="2"/>
  <c r="E12" i="2"/>
  <c r="L12" i="2"/>
  <c r="S12" i="2"/>
  <c r="I12" i="2"/>
  <c r="Q12" i="2"/>
  <c r="H19" i="2"/>
  <c r="P19" i="2"/>
  <c r="H24" i="2"/>
  <c r="P24" i="2"/>
  <c r="H29" i="2"/>
  <c r="P29" i="2"/>
  <c r="I36" i="2"/>
  <c r="Q36" i="2"/>
  <c r="K48" i="2"/>
  <c r="R48" i="2"/>
  <c r="I57" i="2"/>
  <c r="Q57" i="2"/>
  <c r="E62" i="2"/>
  <c r="L62" i="2"/>
  <c r="S62" i="2"/>
  <c r="H12" i="2"/>
  <c r="P12" i="2"/>
  <c r="E57" i="2"/>
  <c r="K57" i="2"/>
  <c r="R57" i="2"/>
  <c r="H62" i="2"/>
  <c r="P62" i="2"/>
  <c r="D36" i="2"/>
  <c r="D29" i="2"/>
  <c r="D48" i="2"/>
  <c r="L19" i="2"/>
  <c r="S19" i="2"/>
  <c r="E24" i="2"/>
  <c r="L24" i="2"/>
  <c r="S24" i="2"/>
  <c r="E29" i="2"/>
  <c r="L29" i="2"/>
  <c r="S29" i="2"/>
  <c r="H36" i="2"/>
  <c r="P36" i="2"/>
  <c r="I48" i="2"/>
  <c r="Q48" i="2"/>
  <c r="H57" i="2"/>
  <c r="P57" i="2"/>
  <c r="K62" i="2"/>
  <c r="R62" i="2"/>
  <c r="D12" i="2"/>
  <c r="D19" i="2"/>
  <c r="D62" i="2"/>
  <c r="D56" i="2" s="1"/>
  <c r="D24" i="2"/>
  <c r="E19" i="2"/>
  <c r="K19" i="2"/>
  <c r="R19" i="2"/>
  <c r="K24" i="2"/>
  <c r="R24" i="2"/>
  <c r="K29" i="2"/>
  <c r="R29" i="2"/>
  <c r="E36" i="2"/>
  <c r="L36" i="2"/>
  <c r="S36" i="2"/>
  <c r="H48" i="2"/>
  <c r="P48" i="2"/>
  <c r="L57" i="2"/>
  <c r="L56" i="2" s="1"/>
  <c r="S57" i="2"/>
  <c r="I62" i="2"/>
  <c r="Q62" i="2"/>
  <c r="P11" i="2" l="1"/>
  <c r="S56" i="2"/>
  <c r="X219" i="2"/>
  <c r="X218" i="2" s="1"/>
  <c r="K218" i="2"/>
  <c r="T219" i="2"/>
  <c r="U219" i="2" s="1"/>
  <c r="W219" i="2" s="1"/>
  <c r="F17" i="2"/>
  <c r="U17" i="2"/>
  <c r="F46" i="2"/>
  <c r="U46" i="2"/>
  <c r="W46" i="2" s="1"/>
  <c r="T57" i="2"/>
  <c r="AA57" i="2" s="1"/>
  <c r="J19" i="2"/>
  <c r="J48" i="2"/>
  <c r="J57" i="2"/>
  <c r="J36" i="2"/>
  <c r="H11" i="2"/>
  <c r="J12" i="2"/>
  <c r="J29" i="2"/>
  <c r="J62" i="2"/>
  <c r="T24" i="2"/>
  <c r="AA24" i="2" s="1"/>
  <c r="T48" i="2"/>
  <c r="AA48" i="2" s="1"/>
  <c r="T36" i="2"/>
  <c r="AA36" i="2" s="1"/>
  <c r="T12" i="2"/>
  <c r="AA12" i="2" s="1"/>
  <c r="J24" i="2"/>
  <c r="T29" i="2"/>
  <c r="AA29" i="2" s="1"/>
  <c r="T19" i="2"/>
  <c r="AA19" i="2" s="1"/>
  <c r="T62" i="2"/>
  <c r="AA62" i="2" s="1"/>
  <c r="K11" i="2"/>
  <c r="S11" i="2"/>
  <c r="R11" i="2"/>
  <c r="Q23" i="2"/>
  <c r="I23" i="2"/>
  <c r="I11" i="2"/>
  <c r="E11" i="2"/>
  <c r="I56" i="2"/>
  <c r="R56" i="2"/>
  <c r="Q11" i="2"/>
  <c r="L11" i="2"/>
  <c r="Q56" i="2"/>
  <c r="K56" i="2"/>
  <c r="E56" i="2"/>
  <c r="D23" i="2"/>
  <c r="D11" i="2"/>
  <c r="H56" i="2"/>
  <c r="H23" i="2"/>
  <c r="P56" i="2"/>
  <c r="P23" i="2"/>
  <c r="K23" i="2"/>
  <c r="L23" i="2"/>
  <c r="S23" i="2"/>
  <c r="R23" i="2"/>
  <c r="E23" i="2"/>
  <c r="T218" i="2" l="1"/>
  <c r="W17" i="2"/>
  <c r="F24" i="2"/>
  <c r="U24" i="2"/>
  <c r="W24" i="2" s="1"/>
  <c r="F62" i="2"/>
  <c r="U62" i="2"/>
  <c r="W62" i="2" s="1"/>
  <c r="F12" i="2"/>
  <c r="U12" i="2"/>
  <c r="F29" i="2"/>
  <c r="U29" i="2"/>
  <c r="W29" i="2" s="1"/>
  <c r="F57" i="2"/>
  <c r="U57" i="2"/>
  <c r="F19" i="2"/>
  <c r="U19" i="2"/>
  <c r="F36" i="2"/>
  <c r="U36" i="2"/>
  <c r="W36" i="2" s="1"/>
  <c r="F48" i="2"/>
  <c r="U48" i="2"/>
  <c r="J11" i="2"/>
  <c r="J56" i="2"/>
  <c r="T56" i="2"/>
  <c r="AA56" i="2" s="1"/>
  <c r="J23" i="2"/>
  <c r="T11" i="2"/>
  <c r="T23" i="2"/>
  <c r="AA23" i="2" s="1"/>
  <c r="L10" i="2"/>
  <c r="S10" i="2"/>
  <c r="S9" i="2" s="1"/>
  <c r="S8" i="2" s="1"/>
  <c r="Q10" i="2"/>
  <c r="I10" i="2"/>
  <c r="R10" i="2"/>
  <c r="H10" i="2"/>
  <c r="H9" i="2" s="1"/>
  <c r="E10" i="2"/>
  <c r="E9" i="2" s="1"/>
  <c r="E8" i="2" s="1"/>
  <c r="D10" i="2"/>
  <c r="D9" i="2" s="1"/>
  <c r="D8" i="2" s="1"/>
  <c r="K10" i="2"/>
  <c r="K9" i="2" s="1"/>
  <c r="K8" i="2" s="1"/>
  <c r="P10" i="2"/>
  <c r="I9" i="2" l="1"/>
  <c r="R9" i="2"/>
  <c r="R8" i="2" s="1"/>
  <c r="L9" i="2"/>
  <c r="L8" i="2" s="1"/>
  <c r="Q9" i="2"/>
  <c r="Q8" i="2" s="1"/>
  <c r="P9" i="2"/>
  <c r="P8" i="2" s="1"/>
  <c r="AA11" i="2"/>
  <c r="F11" i="2"/>
  <c r="U218" i="2"/>
  <c r="W218" i="2" s="1"/>
  <c r="W48" i="2"/>
  <c r="W57" i="2"/>
  <c r="W19" i="2"/>
  <c r="W12" i="2"/>
  <c r="F23" i="2"/>
  <c r="U23" i="2"/>
  <c r="F56" i="2"/>
  <c r="U56" i="2"/>
  <c r="U11" i="2"/>
  <c r="T10" i="2"/>
  <c r="H8" i="2"/>
  <c r="J10" i="2"/>
  <c r="J9" i="2" s="1"/>
  <c r="J8" i="2" s="1"/>
  <c r="AA10" i="2" l="1"/>
  <c r="T9" i="2"/>
  <c r="T8" i="2" s="1"/>
  <c r="T174" i="5"/>
  <c r="T175" i="5" s="1"/>
  <c r="T177" i="5" s="1"/>
  <c r="Z174" i="5"/>
  <c r="Z175" i="5" s="1"/>
  <c r="Z177" i="5" s="1"/>
  <c r="W56" i="2"/>
  <c r="W23" i="2"/>
  <c r="W11" i="2"/>
  <c r="F10" i="2"/>
  <c r="U10" i="2"/>
  <c r="U9" i="2" s="1"/>
  <c r="X10" i="2" l="1"/>
  <c r="Y10" i="2"/>
  <c r="AA9" i="2"/>
  <c r="S174" i="5"/>
  <c r="S175" i="5" s="1"/>
  <c r="W10" i="2"/>
  <c r="W9" i="2" s="1"/>
  <c r="W8" i="2" s="1"/>
  <c r="F9" i="2"/>
  <c r="Y9" i="2" l="1"/>
  <c r="X9" i="2"/>
  <c r="U174" i="5"/>
  <c r="U175" i="5"/>
  <c r="S177" i="5"/>
  <c r="U177" i="5" l="1"/>
  <c r="F213" i="2" l="1"/>
  <c r="F214" i="2"/>
  <c r="AA174" i="5" l="1"/>
  <c r="AA175" i="5" s="1"/>
  <c r="AA177" i="5" s="1"/>
  <c r="F212" i="2" l="1"/>
  <c r="F211" i="2" l="1"/>
  <c r="V174" i="5" l="1"/>
  <c r="V175" i="5" s="1"/>
  <c r="V177" i="5" s="1"/>
  <c r="F251" i="2" l="1"/>
  <c r="F250" i="2" l="1"/>
  <c r="AA251" i="2"/>
  <c r="AA250" i="2" l="1"/>
  <c r="F249" i="2"/>
  <c r="F248" i="2" l="1"/>
  <c r="AA249" i="2"/>
  <c r="F247" i="2" l="1"/>
  <c r="AA248" i="2"/>
  <c r="Y246" i="2" l="1"/>
  <c r="F246" i="2"/>
  <c r="F8" i="2" s="1"/>
  <c r="AA247" i="2"/>
  <c r="AA8" i="2" l="1"/>
  <c r="X246" i="2"/>
  <c r="W174" i="5"/>
  <c r="AA246" i="2"/>
  <c r="W175" i="5" l="1"/>
  <c r="AB174" i="5"/>
  <c r="W177" i="5" l="1"/>
  <c r="AB177" i="5" s="1"/>
  <c r="AB175" i="5"/>
  <c r="AI174" i="5"/>
  <c r="AC174" i="5"/>
  <c r="AI175" i="5" l="1"/>
  <c r="AC175" i="5"/>
  <c r="AI177" i="5"/>
  <c r="AC177" i="5"/>
  <c r="W258" i="2" l="1"/>
  <c r="W256" i="2" s="1"/>
  <c r="W255" i="2" s="1"/>
  <c r="W254" i="2" s="1"/>
  <c r="W253" i="2" s="1"/>
  <c r="W257" i="2" l="1"/>
  <c r="V207" i="2" l="1"/>
  <c r="W207" i="2" l="1"/>
  <c r="V206" i="2"/>
  <c r="V205" i="2" l="1"/>
  <c r="W206" i="2"/>
  <c r="V204" i="2" l="1"/>
  <c r="W205" i="2"/>
  <c r="Y81" i="2"/>
  <c r="AG174" i="5" l="1"/>
  <c r="AG175" i="5" s="1"/>
  <c r="AG177" i="5" s="1"/>
  <c r="V203" i="2"/>
  <c r="W204" i="2"/>
  <c r="AF174" i="5"/>
  <c r="AF175" i="5" s="1"/>
  <c r="AF177" i="5" s="1"/>
  <c r="W203" i="2" l="1"/>
  <c r="V202" i="2"/>
  <c r="V201" i="2" l="1"/>
  <c r="W202" i="2"/>
  <c r="V200" i="2" l="1"/>
  <c r="W201" i="2"/>
  <c r="V199" i="2" l="1"/>
  <c r="W200" i="2"/>
  <c r="W199" i="2" l="1"/>
  <c r="V198" i="2"/>
  <c r="V197" i="2" l="1"/>
  <c r="W198" i="2"/>
  <c r="V196" i="2" l="1"/>
  <c r="W197" i="2"/>
  <c r="V195" i="2" l="1"/>
  <c r="W196" i="2"/>
  <c r="W195" i="2" l="1"/>
  <c r="V194" i="2"/>
  <c r="V193" i="2" l="1"/>
  <c r="W194" i="2"/>
  <c r="V192" i="2" l="1"/>
  <c r="W193" i="2"/>
  <c r="V191" i="2" l="1"/>
  <c r="W192" i="2"/>
  <c r="W191" i="2" l="1"/>
  <c r="V190" i="2"/>
  <c r="V189" i="2" l="1"/>
  <c r="W190" i="2"/>
  <c r="V188" i="2" l="1"/>
  <c r="W189" i="2"/>
  <c r="V187" i="2" l="1"/>
  <c r="W188" i="2"/>
  <c r="W187" i="2" l="1"/>
  <c r="V186" i="2"/>
  <c r="V185" i="2" l="1"/>
  <c r="W186" i="2"/>
  <c r="V184" i="2" l="1"/>
  <c r="W185" i="2"/>
  <c r="V183" i="2" l="1"/>
  <c r="W184" i="2"/>
  <c r="V182" i="2" l="1"/>
  <c r="W183" i="2"/>
  <c r="V176" i="2" l="1"/>
  <c r="W182" i="2"/>
  <c r="W176" i="2" l="1"/>
  <c r="W130" i="2" l="1"/>
  <c r="W304" i="2" l="1"/>
  <c r="V303" i="2"/>
  <c r="V302" i="2" l="1"/>
  <c r="V8" i="2" s="1"/>
  <c r="W303" i="2"/>
  <c r="W302" i="2" l="1"/>
  <c r="AD174" i="5"/>
  <c r="AE174" i="5" l="1"/>
  <c r="AD175" i="5"/>
  <c r="AE175" i="5" l="1"/>
  <c r="AD177" i="5"/>
  <c r="AE177" i="5" s="1"/>
</calcChain>
</file>

<file path=xl/sharedStrings.xml><?xml version="1.0" encoding="utf-8"?>
<sst xmlns="http://schemas.openxmlformats.org/spreadsheetml/2006/main" count="1480" uniqueCount="687">
  <si>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</si>
  <si>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</si>
  <si>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</si>
  <si>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</si>
  <si>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</si>
  <si>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</si>
  <si>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</si>
  <si>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</si>
  <si>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</si>
  <si>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</si>
  <si>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</si>
  <si>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</si>
  <si>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</si>
  <si>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</si>
  <si>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</si>
  <si>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</si>
  <si>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</si>
  <si>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</si>
  <si>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</si>
  <si>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</si>
  <si>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</si>
  <si>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</si>
  <si>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</si>
  <si>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</si>
  <si>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</si>
  <si>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</si>
  <si>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</si>
  <si>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</si>
  <si>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</si>
  <si>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</si>
  <si>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</si>
  <si>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</si>
  <si>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</si>
  <si>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</si>
  <si>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</si>
  <si>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</si>
  <si>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</si>
  <si>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</si>
  <si>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</si>
  <si>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</si>
  <si>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</si>
  <si>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</si>
  <si>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</si>
  <si>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</si>
  <si>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</si>
  <si>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</si>
  <si>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</si>
  <si>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</si>
  <si>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</si>
  <si>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</si>
  <si>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</si>
  <si>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</si>
  <si>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</si>
  <si>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</si>
  <si>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</si>
  <si>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</si>
  <si>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</si>
  <si>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</si>
  <si>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</si>
  <si>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</si>
  <si>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</si>
  <si>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</si>
  <si>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</si>
  <si>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</si>
  <si>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</si>
  <si>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</si>
  <si>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</si>
  <si>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</si>
  <si>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</si>
  <si>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</si>
  <si>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</si>
  <si>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</si>
  <si>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</si>
  <si>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</si>
  <si>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</si>
  <si>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</si>
  <si>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</si>
  <si>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</si>
  <si>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</si>
  <si>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</si>
  <si>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</si>
  <si>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</si>
  <si>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</si>
  <si>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</si>
  <si>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</si>
  <si>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</si>
  <si>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</si>
  <si>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</si>
  <si>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</si>
  <si>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</si>
  <si>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</si>
  <si>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</si>
  <si>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</si>
  <si>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</si>
  <si>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</si>
  <si>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</si>
  <si>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</si>
  <si>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</si>
  <si>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</si>
  <si>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</si>
  <si>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</si>
  <si>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</si>
  <si>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</si>
  <si>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</si>
  <si>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</si>
  <si>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</si>
  <si>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</si>
  <si>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</si>
  <si>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</si>
  <si>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</si>
  <si>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</si>
  <si>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</si>
  <si>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</si>
  <si>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</si>
  <si>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</si>
  <si>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</si>
  <si>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</si>
  <si>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</si>
  <si>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</si>
  <si>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</si>
  <si>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</si>
  <si>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</si>
  <si>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</si>
  <si>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</si>
  <si>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</si>
  <si>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</si>
  <si>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</si>
  <si>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</si>
  <si>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</si>
  <si>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</si>
  <si>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</si>
  <si>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</si>
  <si>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</si>
  <si>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</si>
  <si>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</si>
  <si>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</si>
  <si>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</si>
  <si>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</si>
  <si>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</si>
  <si>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</si>
  <si>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</si>
  <si>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</si>
  <si>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</si>
  <si>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</si>
  <si>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</si>
  <si>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</si>
  <si>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</si>
  <si>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</si>
  <si>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</si>
  <si>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</si>
  <si>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</si>
  <si>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</si>
  <si>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</si>
  <si>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</si>
  <si>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</si>
  <si>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</si>
  <si>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</si>
  <si>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</si>
  <si>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</si>
  <si>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</si>
  <si>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</si>
  <si>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</si>
  <si>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</si>
  <si>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</si>
  <si>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</si>
  <si>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</si>
  <si>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</si>
  <si>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</si>
  <si>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</si>
  <si>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</si>
  <si>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</si>
  <si>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</si>
  <si>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</si>
  <si>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</si>
  <si>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</si>
  <si>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</si>
  <si>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</si>
  <si>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</si>
  <si>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</si>
  <si>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</si>
  <si>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</si>
  <si>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</si>
  <si>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</si>
  <si>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</si>
  <si>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</si>
  <si>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</si>
  <si>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</si>
  <si>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</si>
  <si>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</si>
  <si>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</si>
  <si>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</si>
  <si>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</si>
  <si>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</si>
  <si>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</si>
  <si>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</si>
  <si>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</si>
  <si>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</si>
  <si>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</si>
  <si>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</si>
  <si>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</si>
  <si>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</si>
  <si>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</si>
  <si>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</si>
  <si>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</si>
  <si>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</si>
  <si>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</si>
  <si>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</si>
  <si>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</si>
  <si>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</si>
  <si>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</si>
  <si>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</si>
  <si>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</si>
  <si>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</si>
  <si>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</si>
  <si>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</si>
  <si>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</si>
  <si>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</si>
  <si>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</si>
  <si>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</si>
  <si>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</si>
  <si>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</si>
  <si>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</si>
  <si>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</si>
  <si>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</si>
  <si>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</si>
  <si>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</si>
  <si>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</si>
  <si>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</si>
  <si>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</si>
  <si>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</si>
  <si>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</si>
  <si>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</si>
  <si>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</si>
  <si>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</si>
  <si>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</si>
  <si>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</si>
  <si>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</si>
  <si>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</si>
  <si>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</si>
  <si>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</si>
  <si>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</si>
  <si>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</si>
  <si>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</si>
  <si>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</si>
  <si>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</si>
  <si>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</si>
  <si>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</si>
  <si>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</si>
  <si>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</si>
  <si>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</si>
  <si>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</si>
  <si>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</si>
  <si>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</si>
  <si>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</si>
  <si>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</si>
  <si>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</si>
  <si>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</si>
  <si>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</si>
  <si>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</si>
  <si>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</si>
  <si>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</si>
  <si>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</si>
  <si>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</si>
  <si>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</si>
  <si>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</si>
  <si>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</si>
  <si>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</si>
  <si>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</si>
  <si>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</si>
  <si>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</si>
  <si>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</si>
  <si>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</si>
  <si>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</si>
  <si>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</si>
  <si>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</si>
  <si>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</si>
  <si>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</si>
  <si>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</si>
  <si>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</si>
  <si>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</si>
  <si>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</si>
  <si>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</si>
  <si>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</si>
  <si>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</si>
  <si>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</si>
  <si>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</si>
  <si>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</si>
  <si>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</si>
  <si>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</si>
  <si>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</si>
  <si>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</si>
  <si>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</si>
  <si>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</si>
  <si>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</si>
  <si>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</si>
  <si>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</si>
  <si>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</si>
  <si>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</si>
  <si>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</si>
  <si>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</si>
  <si>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</si>
  <si>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</si>
  <si>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</si>
  <si>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</si>
  <si>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</si>
  <si>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</si>
  <si>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</si>
  <si>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</si>
  <si>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</si>
  <si>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</si>
  <si>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</si>
  <si>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</si>
  <si>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</si>
  <si>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</si>
  <si>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</si>
  <si>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</si>
  <si>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</si>
  <si>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</si>
  <si>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</si>
  <si>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</si>
  <si>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</si>
  <si>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</si>
  <si>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</si>
  <si>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</si>
  <si>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</si>
  <si>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</si>
  <si>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</si>
  <si>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</si>
  <si>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</si>
  <si>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</si>
  <si>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</si>
  <si>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</si>
  <si>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</si>
  <si>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</si>
  <si>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</si>
  <si>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</si>
  <si>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</si>
  <si>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</si>
  <si>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</si>
  <si>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</si>
  <si>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</si>
  <si>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</si>
  <si>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</si>
  <si>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</si>
  <si>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</si>
  <si>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</si>
  <si>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</si>
  <si>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</si>
  <si>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</si>
  <si>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</si>
  <si>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</si>
  <si>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</si>
  <si>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</si>
  <si>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</si>
  <si>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</si>
  <si>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</si>
  <si>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</si>
  <si>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</si>
  <si>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</si>
  <si>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</si>
  <si>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</si>
  <si>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</si>
  <si>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</si>
  <si>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</si>
  <si>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</si>
  <si>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</si>
  <si>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</si>
  <si>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</si>
  <si>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</si>
  <si>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</si>
  <si>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</si>
  <si>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</si>
  <si>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</si>
  <si>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</si>
  <si>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</si>
  <si>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</si>
  <si>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</si>
  <si>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</si>
  <si>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</si>
  <si>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</si>
  <si>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</si>
  <si>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</si>
  <si>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</si>
  <si>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</si>
  <si>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</si>
  <si>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</si>
  <si>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</si>
  <si>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</si>
  <si>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</si>
  <si>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</si>
  <si>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</si>
  <si>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</si>
  <si>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</si>
  <si>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</si>
  <si>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</si>
  <si>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</si>
  <si>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</si>
  <si>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</si>
  <si>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</si>
  <si>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</si>
  <si>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</si>
  <si>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</si>
  <si>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</si>
  <si>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</si>
  <si>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</si>
  <si>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</si>
  <si>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</si>
  <si>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</si>
  <si>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</si>
  <si>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</si>
  <si>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</si>
  <si>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</si>
  <si>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</si>
  <si>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</si>
  <si>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</si>
  <si>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</si>
  <si>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</si>
  <si>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</si>
  <si>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</si>
  <si>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</si>
  <si>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</si>
  <si>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</si>
  <si>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</si>
  <si>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</si>
  <si>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</si>
  <si>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</si>
  <si>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</si>
  <si>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</si>
  <si>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</si>
  <si>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</si>
  <si>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</si>
  <si>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</si>
  <si>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</si>
  <si>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</si>
  <si>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</si>
  <si>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</si>
  <si>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</si>
  <si>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</si>
  <si>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</si>
  <si>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</si>
  <si>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</si>
  <si>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</si>
  <si>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</si>
  <si>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</si>
  <si>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</si>
  <si>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</si>
  <si>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</si>
  <si>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</si>
  <si>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</si>
  <si>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</si>
  <si>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</si>
  <si>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</si>
  <si>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</si>
  <si>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</si>
  <si>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</si>
  <si>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</si>
  <si>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</si>
  <si>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</si>
  <si>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</si>
  <si>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</si>
  <si>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</si>
  <si>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</si>
  <si>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</si>
  <si>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</si>
  <si>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</si>
  <si>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</si>
  <si>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</si>
  <si>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</si>
  <si>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</si>
  <si>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</si>
  <si>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</si>
  <si>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</si>
  <si>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</si>
  <si>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</si>
  <si>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</si>
  <si>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</si>
  <si>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</si>
  <si>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</si>
  <si>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</si>
  <si>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</si>
  <si>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</si>
  <si>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</si>
  <si>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</si>
  <si>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</si>
  <si>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</si>
  <si>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</si>
  <si>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</si>
  <si>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</si>
  <si>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</si>
  <si>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</si>
  <si>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</si>
  <si>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</si>
  <si>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</si>
  <si>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</si>
  <si>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</si>
  <si>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</si>
  <si>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</si>
  <si>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</si>
  <si>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</si>
  <si>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</si>
  <si>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</si>
  <si>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</si>
  <si>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</si>
  <si>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</si>
  <si>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</si>
  <si>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</si>
  <si>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</si>
  <si>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</si>
  <si>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</si>
  <si>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</si>
  <si>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</si>
  <si>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</si>
  <si>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</si>
  <si>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</si>
  <si>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</si>
  <si>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</si>
  <si>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</si>
  <si>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</si>
  <si>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</si>
  <si>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</si>
  <si>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</si>
  <si>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</si>
  <si>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</si>
  <si>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</si>
  <si>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</si>
  <si>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</si>
  <si>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</si>
  <si>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</si>
  <si>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</si>
  <si>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</si>
  <si>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</si>
  <si>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</si>
  <si>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</si>
  <si>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</si>
  <si>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</si>
  <si>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</si>
  <si>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</si>
  <si>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</si>
  <si>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</si>
  <si>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</si>
  <si>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</si>
  <si>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</si>
  <si>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</si>
  <si>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</si>
  <si>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</si>
  <si>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</si>
  <si>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</si>
  <si>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</si>
  <si>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</si>
  <si>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</si>
  <si>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</si>
  <si>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</si>
  <si>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</si>
  <si>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</si>
  <si>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</si>
  <si>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</si>
  <si>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</si>
  <si>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</si>
  <si>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</si>
  <si>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</si>
  <si>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</si>
  <si>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</si>
  <si>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</si>
  <si>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</si>
  <si>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</si>
  <si>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</si>
  <si>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</si>
  <si>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TOŠ SEI BB</t>
  </si>
  <si>
    <r>
      <t xml:space="preserve">Aktivnost: A103601 </t>
    </r>
    <r>
      <rPr>
        <b/>
        <sz val="10.5"/>
        <color rgb="FFFF0000"/>
        <rFont val="Arial Narrow"/>
        <family val="2"/>
        <charset val="238"/>
      </rPr>
      <t xml:space="preserve"> DEC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</si>
  <si>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A103602  </t>
    </r>
    <r>
      <rPr>
        <b/>
        <sz val="10.5"/>
        <color rgb="FFFF0000"/>
        <rFont val="Arial Narrow"/>
        <family val="2"/>
        <charset val="238"/>
      </rPr>
      <t xml:space="preserve">PROD BORAV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</si>
  <si>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NAMIRNICE</t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</si>
  <si>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A102701</t>
    </r>
    <r>
      <rPr>
        <b/>
        <sz val="10.5"/>
        <color rgb="FFFF0000"/>
        <rFont val="Arial Narrow"/>
        <family val="2"/>
        <charset val="238"/>
      </rPr>
      <t xml:space="preserve">  ZAJED SA GRADOM-KULT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</si>
  <si>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A103212</t>
    </r>
    <r>
      <rPr>
        <b/>
        <sz val="10.5"/>
        <color rgb="FFFF0000"/>
        <rFont val="Arial Narrow"/>
        <family val="2"/>
        <charset val="238"/>
      </rPr>
      <t xml:space="preserve">  ZAJED SA GRADOM-SUBV T.O.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</si>
  <si>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tekuće pomoći od međunarodnih organizacija UNIONE</t>
  </si>
  <si>
    <t>Tekuće pomoći iz državnog proračuna proračunskim korisnicima proračuna JLP(R)S  MZOS COP</t>
  </si>
  <si>
    <t>Tekuće pomoći proračunskim korisnicima iz proračuna JLP(R)S koji im nije nadležan  BALE</t>
  </si>
  <si>
    <t>Tekuće pomoći proračunskim korisnicima iz proračuna JLP(R)S koji im nije nadležan  IŽ</t>
  </si>
  <si>
    <t>sufinanciranje - PREH UČENIKA</t>
  </si>
  <si>
    <t>611 - Donacije   ( SZ, ZT-mercatino NG, Libri di 100)</t>
  </si>
  <si>
    <t>511  - OŠ COP</t>
  </si>
  <si>
    <t>ukupno Grad _samo 111 i vlastitI</t>
  </si>
  <si>
    <t>29=10+22</t>
  </si>
  <si>
    <t>samo 111 + uk.vlast</t>
  </si>
  <si>
    <t>63414</t>
  </si>
  <si>
    <t>Tekuće pomoći od HZMO-a, HZZ-a i HZZO-a</t>
  </si>
  <si>
    <t>19 = 1 + 13</t>
  </si>
  <si>
    <t xml:space="preserve">Uredski materijal i ostali materijalni rashodi  </t>
  </si>
  <si>
    <t>Rashodi poslovanja</t>
  </si>
  <si>
    <r>
      <t xml:space="preserve">Aktivnost: K103601  </t>
    </r>
    <r>
      <rPr>
        <b/>
        <sz val="10.5"/>
        <color rgb="FFFF0000"/>
        <rFont val="Arial Narrow"/>
        <family val="2"/>
        <charset val="238"/>
      </rPr>
      <t xml:space="preserve">OPREMANJE PROSTORA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</si>
  <si>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A103604 </t>
    </r>
    <r>
      <rPr>
        <b/>
        <sz val="10.5"/>
        <color rgb="FFFF0000"/>
        <rFont val="Arial Narrow"/>
        <family val="2"/>
        <charset val="238"/>
      </rPr>
      <t xml:space="preserve">  ŠO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</si>
  <si>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A103605 </t>
    </r>
    <r>
      <rPr>
        <b/>
        <sz val="10.5"/>
        <color rgb="FFFF0000"/>
        <rFont val="Arial Narrow"/>
        <family val="2"/>
        <charset val="238"/>
      </rPr>
      <t xml:space="preserve">  PROG 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</si>
  <si>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A103603 </t>
    </r>
    <r>
      <rPr>
        <b/>
        <sz val="10.5"/>
        <color rgb="FFFF0000"/>
        <rFont val="Calibri"/>
        <family val="2"/>
        <charset val="238"/>
        <scheme val="minor"/>
      </rPr>
      <t>ŠKOLSKI PEDAGOG</t>
    </r>
  </si>
  <si>
    <r>
      <t xml:space="preserve">Aktivnost: T103604    </t>
    </r>
    <r>
      <rPr>
        <b/>
        <sz val="10.5"/>
        <color rgb="FFFF0000"/>
        <rFont val="Arial Narrow"/>
        <family val="2"/>
        <charset val="238"/>
      </rPr>
      <t>ŠKOLSKA SHEMA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</si>
  <si>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Naknade građanima i kućanstvima u naravi</t>
  </si>
  <si>
    <r>
      <t xml:space="preserve">Aktivnost: A103630 </t>
    </r>
    <r>
      <rPr>
        <b/>
        <sz val="10.5"/>
        <color rgb="FFFF0000"/>
        <rFont val="Arial Narrow"/>
        <family val="2"/>
        <charset val="238"/>
      </rPr>
      <t xml:space="preserve"> NABAVA RADNIH BILJEŽNICA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</si>
  <si>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Tekuće pomoći proračunskim korisnicima iz proračuna JLP(R)S koji im nije nadležan  LABIN</t>
  </si>
  <si>
    <t>Kapitalne pomoći proračunskim korisnicima iz proračuna JLP(R)S koji im nije nadležan  BALE/cop</t>
  </si>
  <si>
    <t>638</t>
  </si>
  <si>
    <t>Pomoći temeljemprijenosa EU sredstava</t>
  </si>
  <si>
    <t>63811</t>
  </si>
  <si>
    <t>Tekuće pomoći iz državnog proračuna temeljem prijenosa EU sredstava</t>
  </si>
  <si>
    <r>
      <t xml:space="preserve">Aktivnost: A103635 </t>
    </r>
    <r>
      <rPr>
        <b/>
        <sz val="10.5"/>
        <color rgb="FFFF0000"/>
        <rFont val="Arial Narrow"/>
        <family val="2"/>
        <charset val="238"/>
      </rPr>
      <t>MATERIJALNI RASHODI PO OSNOVI DODATNIH STANDARDA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</si>
  <si>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Licence</t>
  </si>
  <si>
    <t>PROJEKCIJA 2024</t>
  </si>
  <si>
    <t>PROJEKCIJA 2025</t>
  </si>
  <si>
    <t>Usluge pri registraciji prijevoznih sredstava</t>
  </si>
  <si>
    <t>Premije osiguranja prijevoznih sredstava</t>
  </si>
  <si>
    <t xml:space="preserve"> FINANCIJSKI PLAN 2023. I PROJEKCIJE 2024. I 2025.g.</t>
  </si>
  <si>
    <r>
      <t xml:space="preserve">Aktivnost: K103605 </t>
    </r>
    <r>
      <rPr>
        <b/>
        <sz val="10.5"/>
        <color rgb="FFFF0000"/>
        <rFont val="Arial Narrow"/>
        <family val="2"/>
        <charset val="238"/>
      </rPr>
      <t xml:space="preserve"> NABAVA ŠKOLSKIH UDŽBENIKA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</si>
  <si>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T10363    </t>
    </r>
    <r>
      <rPr>
        <b/>
        <sz val="10.5"/>
        <color rgb="FFFF0000"/>
        <rFont val="Arial Narrow"/>
        <family val="2"/>
        <charset val="238"/>
      </rPr>
      <t xml:space="preserve">PUNa torba zajedništva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</si>
  <si>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T10363    </t>
    </r>
    <r>
      <rPr>
        <b/>
        <sz val="10.5"/>
        <color rgb="FFFF0000"/>
        <rFont val="Arial Narrow"/>
        <family val="2"/>
        <charset val="238"/>
      </rPr>
      <t xml:space="preserve">Pomoćnici u nastavi za školsku godinu 23/24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</si>
  <si>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 </t>
    </r>
    <r>
      <rPr>
        <b/>
        <sz val="10.5"/>
        <color rgb="FFFF0000"/>
        <rFont val="Arial Narrow"/>
        <family val="2"/>
        <charset val="238"/>
      </rPr>
      <t>PREHRANA UČENIKA - MZO</t>
    </r>
  </si>
  <si>
    <r>
      <t xml:space="preserve">Aktivnost: T103605 </t>
    </r>
    <r>
      <rPr>
        <b/>
        <sz val="10.5"/>
        <color rgb="FFFF0000"/>
        <rFont val="Arial Narrow"/>
        <family val="2"/>
        <charset val="238"/>
      </rPr>
      <t xml:space="preserve">  PREH UČENIKA - HR.ZA DJECU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</si>
  <si>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PRODUŽENI BORAVAK </t>
  </si>
  <si>
    <t>Red. broj</t>
  </si>
  <si>
    <t>PREZIME I IME</t>
  </si>
  <si>
    <t>dnevno radno vrijeme</t>
  </si>
  <si>
    <t>na bazi 21 radnog dana</t>
  </si>
  <si>
    <t>Koef.</t>
  </si>
  <si>
    <t>dodatak</t>
  </si>
  <si>
    <t>od 6.mj do 11.mj.</t>
  </si>
  <si>
    <t>Ukupno povećanje za 6 mjeseci</t>
  </si>
  <si>
    <t>bruto/mj.</t>
  </si>
  <si>
    <t>po kontima :</t>
  </si>
  <si>
    <t>1.</t>
  </si>
  <si>
    <t>MALUSA'  GIULIANA</t>
  </si>
  <si>
    <t>iznos</t>
  </si>
  <si>
    <t>povećanje rebalansa</t>
  </si>
  <si>
    <t>2.</t>
  </si>
  <si>
    <t xml:space="preserve">MITIĆ RAKIĆ IVANA </t>
  </si>
  <si>
    <t>3.</t>
  </si>
  <si>
    <t xml:space="preserve">MALUSA CHIARA </t>
  </si>
  <si>
    <t>4.</t>
  </si>
  <si>
    <t>SOŠIĆ DANIEL</t>
  </si>
  <si>
    <t>ukupno povećanje</t>
  </si>
  <si>
    <t>5.</t>
  </si>
  <si>
    <t>MALUSA'  MIRELA</t>
  </si>
  <si>
    <t>PRODUŽENI BORAVAK - BALE</t>
  </si>
  <si>
    <t xml:space="preserve">ALESSANDRA CIVITICO BOŽIĆ </t>
  </si>
  <si>
    <t>DECENTRALIZIRANI - MZO</t>
  </si>
  <si>
    <t xml:space="preserve">BANKOVIĆ MIRA </t>
  </si>
  <si>
    <t xml:space="preserve">BATEL  IRIS   bio  fis                      </t>
  </si>
  <si>
    <t xml:space="preserve">BENUSSI  GORTAN SUZANA </t>
  </si>
  <si>
    <t xml:space="preserve">BENUSSI SAMUEL  </t>
  </si>
  <si>
    <t>BODI MARGHERITA</t>
  </si>
  <si>
    <t xml:space="preserve">CIVITICO  BOŽIĆ ALESSANDRA </t>
  </si>
  <si>
    <t>ČABRAN CATERINA  kuh.</t>
  </si>
  <si>
    <t>spremač</t>
  </si>
  <si>
    <t>pom.kuhar</t>
  </si>
  <si>
    <t>DOBLANOVIĆ MEJ</t>
  </si>
  <si>
    <t>od 9.1.pedagog</t>
  </si>
  <si>
    <t xml:space="preserve">FERRO D. MARINA     </t>
  </si>
  <si>
    <t>FONOVIĆ ANA croato Valle DAL 9.9.</t>
  </si>
  <si>
    <t>GAŠPIĆ ARABELLA</t>
  </si>
  <si>
    <t>GHIRALDO CORRADO</t>
  </si>
  <si>
    <t>IVE ADRIANA od 1.9.</t>
  </si>
  <si>
    <t xml:space="preserve">KUHARIĆ ROMINA </t>
  </si>
  <si>
    <t>LORDANIĆ ROMANA</t>
  </si>
  <si>
    <t xml:space="preserve">MALUSA' MIRELA   </t>
  </si>
  <si>
    <t>MANZIN ALESSANDRA</t>
  </si>
  <si>
    <t>MATIĆ MAURIZIO OD 10.1.</t>
  </si>
  <si>
    <t xml:space="preserve">MOČIBOB  PATRIZIA </t>
  </si>
  <si>
    <t>MOKORIĆ POKRAJAC KRISTINA tecn.</t>
  </si>
  <si>
    <t xml:space="preserve">MOSCARDA DEBORA </t>
  </si>
  <si>
    <t>MRKONJA HELENA disegno/ njemački</t>
  </si>
  <si>
    <t>OMERČIĆ TIANI  SABINA</t>
  </si>
  <si>
    <t>PARETIĆ  ROMANA</t>
  </si>
  <si>
    <t>PIUTTI PALAZIOL INES  (raz.nast. + engl.)</t>
  </si>
  <si>
    <t>PREDEN ERIKA</t>
  </si>
  <si>
    <t>PRUGOVEČKI MAJDA</t>
  </si>
  <si>
    <t xml:space="preserve">ROCCO POPOVIĆ SAMANTHA 3h </t>
  </si>
  <si>
    <t>SAPAČ MASSIMO OD 11,2</t>
  </si>
  <si>
    <t>SFETTINA JURMAN PATRIZIA</t>
  </si>
  <si>
    <t xml:space="preserve">SPONZA PATRICIJA   </t>
  </si>
  <si>
    <t>STIJAK  IRA</t>
  </si>
  <si>
    <t>UDOVIČIĆ  MARIJA</t>
  </si>
  <si>
    <t>UJČIĆ ČERNAC ŽANA</t>
  </si>
  <si>
    <t>VENIER KERCAN SIMONETTA</t>
  </si>
  <si>
    <t>VIDA VILIAM  pom.kuh.+kuhar</t>
  </si>
  <si>
    <t xml:space="preserve">VIDOTTO PREDEN STEFANO    </t>
  </si>
  <si>
    <t>ZOVICH TIZIANA</t>
  </si>
  <si>
    <t>MITIĆ RAKIĆ IVANA</t>
  </si>
  <si>
    <t>GIUDICI IVANADAL 10.10.</t>
  </si>
  <si>
    <t>ŠARČEVIĆ OD 19.4</t>
  </si>
  <si>
    <r>
      <t xml:space="preserve">Aktivnost: </t>
    </r>
    <r>
      <rPr>
        <sz val="10.5"/>
        <color theme="1"/>
        <rFont val="Arial Narrow"/>
        <family val="2"/>
        <charset val="238"/>
      </rPr>
      <t>dio</t>
    </r>
    <r>
      <rPr>
        <b/>
        <sz val="10.5"/>
        <color theme="1"/>
        <rFont val="Arial Narrow"/>
        <family val="2"/>
        <charset val="238"/>
      </rPr>
      <t xml:space="preserve"> A102605</t>
    </r>
    <r>
      <rPr>
        <b/>
        <sz val="10.5"/>
        <color rgb="FFFF0000"/>
        <rFont val="Arial Narrow"/>
        <family val="2"/>
        <charset val="238"/>
      </rPr>
      <t xml:space="preserve">  ŠKOLSKA NATJECANJA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</si>
  <si>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Ostale tekuće donacije u naravi</t>
  </si>
  <si>
    <t xml:space="preserve"> PRVI REBALANS 2023. I PROJEKCIJE 2024. I 2025.g.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</si>
</sst>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0.000"/>
    <numFmt numFmtId="166" formatCode="_-* #,##0.00\ [$€-1]_-;\-* #,##0.00\ [$€-1]_-;_-* &quot;-&quot;??\ [$€-1]_-;_-@_-"/>
    <numFmt numFmtId="167" formatCode="#,##0.0"/>
    <numFmt numFmtId="168" formatCode="0.0"/>
  </numFmts>
  <fonts count="82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.5"/>
      <color rgb="FFFF0000"/>
      <name val="Arial Narrow"/>
      <family val="2"/>
      <charset val="238"/>
    </font>
    <font>
      <sz val="12"/>
      <color theme="1"/>
      <name val="Arial"/>
      <family val="2"/>
      <charset val="238"/>
    </font>
    <font>
      <b/>
      <sz val="10.5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Bookman Old Style"/>
      <family val="1"/>
    </font>
    <font>
      <sz val="10"/>
      <color indexed="9"/>
      <name val="Times New Roman CE"/>
      <charset val="238"/>
    </font>
    <font>
      <i/>
      <sz val="10"/>
      <color indexed="10"/>
      <name val="Times New Roman CE"/>
      <charset val="238"/>
    </font>
    <font>
      <sz val="10"/>
      <color theme="1"/>
      <name val="Times New Roman CE"/>
      <charset val="238"/>
    </font>
    <font>
      <sz val="10"/>
      <color rgb="FFFF0000"/>
      <name val="Times New Roman CE"/>
      <charset val="238"/>
    </font>
    <font>
      <b/>
      <sz val="10"/>
      <name val="Times New Roman CE"/>
      <charset val="238"/>
    </font>
    <font>
      <i/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70" fillId="0" borderId="0"/>
  </cellStyleXfs>
  <cellXfs count="4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5" applyFont="1" applyAlignment="1">
      <alignment vertical="center"/>
    </xf>
    <xf numFmtId="0" fontId="4" fillId="0" borderId="0" xfId="0" applyFont="1" applyAlignment="1">
      <alignment horizontal="right" vertical="center"/>
    </xf>
    <xf numFmtId="17" fontId="1" fillId="0" borderId="0" xfId="0" applyNumberFormat="1" applyFont="1" applyAlignment="1">
      <alignment vertical="center"/>
    </xf>
    <xf numFmtId="44" fontId="1" fillId="0" borderId="0" xfId="5" applyFont="1" applyAlignment="1">
      <alignment vertical="center"/>
    </xf>
    <xf numFmtId="1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5" applyFont="1" applyBorder="1" applyAlignment="1">
      <alignment vertical="center"/>
    </xf>
    <xf numFmtId="44" fontId="66" fillId="0" borderId="0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3" fontId="1" fillId="0" borderId="0" xfId="6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6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9" fontId="46" fillId="0" borderId="4" xfId="0" applyNumberFormat="1" applyFont="1" applyFill="1" applyBorder="1" applyAlignment="1">
      <alignment horizontal="centerContinuous" vertical="center"/>
    </xf>
    <xf numFmtId="0" fontId="46" fillId="0" borderId="4" xfId="0" applyFont="1" applyFill="1" applyBorder="1" applyAlignment="1">
      <alignment horizontal="centerContinuous" vertical="center"/>
    </xf>
    <xf numFmtId="49" fontId="46" fillId="0" borderId="4" xfId="0" quotePrefix="1" applyNumberFormat="1" applyFont="1" applyFill="1" applyBorder="1" applyAlignment="1">
      <alignment vertical="center"/>
    </xf>
    <xf numFmtId="49" fontId="46" fillId="0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centerContinuous" vertical="center" wrapText="1"/>
    </xf>
    <xf numFmtId="0" fontId="46" fillId="0" borderId="4" xfId="0" applyFont="1" applyFill="1" applyBorder="1" applyAlignment="1">
      <alignment horizontal="centerContinuous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3" fontId="50" fillId="2" borderId="4" xfId="0" applyNumberFormat="1" applyFont="1" applyFill="1" applyBorder="1" applyAlignment="1">
      <alignment horizontal="right" vertical="center"/>
    </xf>
    <xf numFmtId="3" fontId="51" fillId="2" borderId="4" xfId="0" applyNumberFormat="1" applyFont="1" applyFill="1" applyBorder="1" applyAlignment="1">
      <alignment horizontal="right" vertical="center"/>
    </xf>
    <xf numFmtId="0" fontId="71" fillId="0" borderId="0" xfId="7" applyFont="1" applyAlignment="1"/>
    <xf numFmtId="165" fontId="70" fillId="0" borderId="0" xfId="7" applyNumberFormat="1" applyBorder="1" applyAlignment="1">
      <alignment horizontal="center"/>
    </xf>
    <xf numFmtId="4" fontId="70" fillId="0" borderId="0" xfId="7" applyNumberFormat="1" applyBorder="1" applyAlignment="1">
      <alignment horizontal="center"/>
    </xf>
    <xf numFmtId="2" fontId="70" fillId="0" borderId="0" xfId="7" applyNumberFormat="1" applyBorder="1"/>
    <xf numFmtId="4" fontId="70" fillId="0" borderId="0" xfId="7" applyNumberFormat="1" applyBorder="1"/>
    <xf numFmtId="4" fontId="70" fillId="0" borderId="0" xfId="7" applyNumberFormat="1" applyBorder="1" applyAlignment="1">
      <alignment vertical="center"/>
    </xf>
    <xf numFmtId="0" fontId="70" fillId="0" borderId="0" xfId="7"/>
    <xf numFmtId="0" fontId="70" fillId="0" borderId="0" xfId="7" applyAlignment="1">
      <alignment horizontal="center"/>
    </xf>
    <xf numFmtId="0" fontId="70" fillId="0" borderId="0" xfId="7" applyAlignment="1"/>
    <xf numFmtId="165" fontId="72" fillId="0" borderId="0" xfId="7" applyNumberFormat="1" applyFont="1" applyBorder="1" applyAlignment="1">
      <alignment horizontal="center" vertical="center"/>
    </xf>
    <xf numFmtId="1" fontId="72" fillId="0" borderId="0" xfId="7" applyNumberFormat="1" applyFont="1" applyBorder="1" applyAlignment="1">
      <alignment horizontal="center" vertical="center" wrapText="1"/>
    </xf>
    <xf numFmtId="2" fontId="72" fillId="0" borderId="0" xfId="7" quotePrefix="1" applyNumberFormat="1" applyFont="1" applyBorder="1" applyAlignment="1">
      <alignment horizontal="center" vertical="center"/>
    </xf>
    <xf numFmtId="4" fontId="72" fillId="0" borderId="0" xfId="7" applyNumberFormat="1" applyFont="1" applyBorder="1" applyAlignment="1">
      <alignment horizontal="center" vertical="center"/>
    </xf>
    <xf numFmtId="165" fontId="70" fillId="0" borderId="0" xfId="7" applyNumberFormat="1" applyBorder="1" applyAlignment="1">
      <alignment horizontal="center" vertical="center" wrapText="1"/>
    </xf>
    <xf numFmtId="2" fontId="70" fillId="0" borderId="0" xfId="7" applyNumberFormat="1" applyBorder="1" applyAlignment="1">
      <alignment vertical="center"/>
    </xf>
    <xf numFmtId="165" fontId="70" fillId="0" borderId="0" xfId="7" applyNumberFormat="1" applyFont="1" applyBorder="1" applyAlignment="1">
      <alignment horizontal="center" vertical="center"/>
    </xf>
    <xf numFmtId="4" fontId="70" fillId="0" borderId="0" xfId="7" applyNumberFormat="1" applyAlignment="1">
      <alignment vertical="center"/>
    </xf>
    <xf numFmtId="0" fontId="70" fillId="0" borderId="25" xfId="7" applyFill="1" applyBorder="1" applyAlignment="1">
      <alignment horizontal="center" vertical="center" wrapText="1"/>
    </xf>
    <xf numFmtId="0" fontId="73" fillId="0" borderId="25" xfId="7" applyFont="1" applyFill="1" applyBorder="1" applyAlignment="1">
      <alignment vertical="center"/>
    </xf>
    <xf numFmtId="0" fontId="73" fillId="0" borderId="25" xfId="7" applyFont="1" applyFill="1" applyBorder="1" applyAlignment="1">
      <alignment horizontal="center" vertical="center"/>
    </xf>
    <xf numFmtId="0" fontId="73" fillId="0" borderId="0" xfId="7" applyFont="1" applyFill="1" applyBorder="1" applyAlignment="1">
      <alignment horizontal="center" vertical="center"/>
    </xf>
    <xf numFmtId="4" fontId="70" fillId="0" borderId="0" xfId="7" applyNumberFormat="1" applyFill="1" applyBorder="1" applyAlignment="1">
      <alignment horizontal="center" vertical="center"/>
    </xf>
    <xf numFmtId="3" fontId="70" fillId="0" borderId="0" xfId="7" applyNumberFormat="1" applyBorder="1" applyAlignment="1">
      <alignment horizontal="center" vertical="center"/>
    </xf>
    <xf numFmtId="4" fontId="70" fillId="0" borderId="0" xfId="7" applyNumberFormat="1" applyFill="1" applyBorder="1" applyAlignment="1">
      <alignment vertical="center"/>
    </xf>
    <xf numFmtId="0" fontId="70" fillId="0" borderId="25" xfId="7" applyBorder="1" applyAlignment="1">
      <alignment horizontal="center" vertical="center"/>
    </xf>
    <xf numFmtId="0" fontId="70" fillId="0" borderId="26" xfId="7" applyBorder="1"/>
    <xf numFmtId="0" fontId="70" fillId="0" borderId="27" xfId="7" applyBorder="1"/>
    <xf numFmtId="0" fontId="70" fillId="0" borderId="25" xfId="7" applyFill="1" applyBorder="1" applyAlignment="1">
      <alignment horizontal="center" vertical="center"/>
    </xf>
    <xf numFmtId="0" fontId="73" fillId="0" borderId="25" xfId="7" applyFont="1" applyBorder="1" applyAlignment="1">
      <alignment vertical="center"/>
    </xf>
    <xf numFmtId="0" fontId="70" fillId="0" borderId="21" xfId="7" applyBorder="1" applyAlignment="1">
      <alignment horizontal="left"/>
    </xf>
    <xf numFmtId="166" fontId="70" fillId="0" borderId="28" xfId="7" applyNumberFormat="1" applyBorder="1"/>
    <xf numFmtId="166" fontId="70" fillId="0" borderId="29" xfId="7" applyNumberFormat="1" applyBorder="1"/>
    <xf numFmtId="0" fontId="70" fillId="0" borderId="28" xfId="7" applyBorder="1"/>
    <xf numFmtId="3" fontId="70" fillId="0" borderId="25" xfId="7" applyNumberFormat="1" applyFont="1" applyBorder="1" applyAlignment="1">
      <alignment horizontal="center" vertical="center"/>
    </xf>
    <xf numFmtId="0" fontId="70" fillId="0" borderId="24" xfId="7" applyBorder="1" applyAlignment="1">
      <alignment horizontal="left"/>
    </xf>
    <xf numFmtId="166" fontId="70" fillId="0" borderId="30" xfId="7" applyNumberFormat="1" applyBorder="1"/>
    <xf numFmtId="166" fontId="70" fillId="0" borderId="31" xfId="7" applyNumberFormat="1" applyBorder="1"/>
    <xf numFmtId="0" fontId="70" fillId="0" borderId="30" xfId="7" applyBorder="1"/>
    <xf numFmtId="0" fontId="70" fillId="0" borderId="28" xfId="7" applyFill="1" applyBorder="1"/>
    <xf numFmtId="0" fontId="73" fillId="0" borderId="25" xfId="7" applyFont="1" applyBorder="1" applyAlignment="1">
      <alignment vertical="center" wrapText="1"/>
    </xf>
    <xf numFmtId="167" fontId="70" fillId="0" borderId="25" xfId="7" applyNumberFormat="1" applyFont="1" applyBorder="1" applyAlignment="1">
      <alignment horizontal="center" vertical="center"/>
    </xf>
    <xf numFmtId="0" fontId="70" fillId="0" borderId="30" xfId="7" applyFill="1" applyBorder="1"/>
    <xf numFmtId="0" fontId="70" fillId="0" borderId="27" xfId="7" applyBorder="1" applyAlignment="1">
      <alignment horizontal="center" vertical="center"/>
    </xf>
    <xf numFmtId="0" fontId="70" fillId="0" borderId="0" xfId="7" applyBorder="1" applyAlignment="1">
      <alignment horizontal="center" vertical="center"/>
    </xf>
    <xf numFmtId="4" fontId="74" fillId="0" borderId="0" xfId="7" applyNumberFormat="1" applyFont="1" applyBorder="1" applyAlignment="1">
      <alignment horizontal="center" vertical="center" wrapText="1"/>
    </xf>
    <xf numFmtId="2" fontId="74" fillId="0" borderId="0" xfId="7" applyNumberFormat="1" applyFont="1" applyBorder="1" applyAlignment="1">
      <alignment vertical="center" wrapText="1"/>
    </xf>
    <xf numFmtId="4" fontId="74" fillId="0" borderId="0" xfId="7" applyNumberFormat="1" applyFont="1" applyBorder="1" applyAlignment="1">
      <alignment vertical="center" wrapText="1"/>
    </xf>
    <xf numFmtId="0" fontId="75" fillId="0" borderId="0" xfId="7" applyFont="1" applyFill="1" applyBorder="1"/>
    <xf numFmtId="0" fontId="70" fillId="0" borderId="0" xfId="7" applyFill="1" applyBorder="1"/>
    <xf numFmtId="1" fontId="76" fillId="0" borderId="0" xfId="7" applyNumberFormat="1" applyFont="1" applyFill="1" applyBorder="1" applyAlignment="1">
      <alignment horizontal="center"/>
    </xf>
    <xf numFmtId="4" fontId="76" fillId="0" borderId="0" xfId="7" applyNumberFormat="1" applyFont="1" applyBorder="1" applyAlignment="1">
      <alignment horizontal="right"/>
    </xf>
    <xf numFmtId="4" fontId="76" fillId="0" borderId="0" xfId="7" applyNumberFormat="1" applyFont="1" applyBorder="1"/>
    <xf numFmtId="4" fontId="76" fillId="0" borderId="0" xfId="7" applyNumberFormat="1" applyFont="1" applyBorder="1" applyAlignment="1">
      <alignment vertical="center"/>
    </xf>
    <xf numFmtId="0" fontId="70" fillId="0" borderId="0" xfId="7" applyBorder="1" applyAlignment="1">
      <alignment horizontal="center"/>
    </xf>
    <xf numFmtId="0" fontId="70" fillId="0" borderId="0" xfId="7" applyBorder="1"/>
    <xf numFmtId="0" fontId="70" fillId="0" borderId="0" xfId="7" applyFill="1" applyBorder="1" applyAlignment="1">
      <alignment horizontal="center"/>
    </xf>
    <xf numFmtId="2" fontId="70" fillId="0" borderId="0" xfId="7" applyNumberFormat="1" applyFill="1" applyBorder="1"/>
    <xf numFmtId="0" fontId="70" fillId="0" borderId="0" xfId="7" applyFill="1" applyBorder="1" applyAlignment="1">
      <alignment vertical="center" wrapText="1"/>
    </xf>
    <xf numFmtId="1" fontId="70" fillId="0" borderId="0" xfId="7" applyNumberFormat="1" applyFill="1" applyBorder="1" applyAlignment="1">
      <alignment horizontal="center"/>
    </xf>
    <xf numFmtId="4" fontId="70" fillId="0" borderId="0" xfId="7" applyNumberFormat="1" applyBorder="1" applyAlignment="1">
      <alignment horizontal="right"/>
    </xf>
    <xf numFmtId="2" fontId="72" fillId="0" borderId="0" xfId="7" applyNumberFormat="1" applyFont="1" applyBorder="1" applyAlignment="1">
      <alignment horizontal="center" vertical="center"/>
    </xf>
    <xf numFmtId="1" fontId="72" fillId="0" borderId="0" xfId="7" applyNumberFormat="1" applyFont="1" applyFill="1" applyBorder="1" applyAlignment="1">
      <alignment horizontal="center" vertical="center" wrapText="1"/>
    </xf>
    <xf numFmtId="4" fontId="72" fillId="0" borderId="0" xfId="7" quotePrefix="1" applyNumberFormat="1" applyFont="1" applyBorder="1" applyAlignment="1">
      <alignment horizontal="center" vertical="center"/>
    </xf>
    <xf numFmtId="165" fontId="77" fillId="0" borderId="0" xfId="7" applyNumberFormat="1" applyFont="1" applyBorder="1" applyAlignment="1">
      <alignment horizontal="center" vertical="center"/>
    </xf>
    <xf numFmtId="2" fontId="77" fillId="0" borderId="0" xfId="7" applyNumberFormat="1" applyFont="1" applyBorder="1" applyAlignment="1">
      <alignment horizontal="center" vertical="center"/>
    </xf>
    <xf numFmtId="1" fontId="70" fillId="0" borderId="0" xfId="7" applyNumberFormat="1" applyFill="1" applyBorder="1" applyAlignment="1">
      <alignment horizontal="center" vertical="center" wrapText="1"/>
    </xf>
    <xf numFmtId="2" fontId="70" fillId="0" borderId="0" xfId="7" applyNumberFormat="1" applyFont="1" applyBorder="1" applyAlignment="1">
      <alignment horizontal="center" vertical="center"/>
    </xf>
    <xf numFmtId="1" fontId="77" fillId="0" borderId="0" xfId="7" applyNumberFormat="1" applyFont="1" applyFill="1" applyBorder="1" applyAlignment="1">
      <alignment horizontal="center" vertical="center"/>
    </xf>
    <xf numFmtId="4" fontId="70" fillId="0" borderId="0" xfId="7" applyNumberFormat="1" applyBorder="1" applyAlignment="1">
      <alignment horizontal="right" vertical="center"/>
    </xf>
    <xf numFmtId="0" fontId="70" fillId="0" borderId="23" xfId="7" applyBorder="1" applyAlignment="1">
      <alignment horizontal="center" vertical="center"/>
    </xf>
    <xf numFmtId="0" fontId="73" fillId="0" borderId="30" xfId="7" applyFont="1" applyBorder="1" applyAlignment="1">
      <alignment vertical="center"/>
    </xf>
    <xf numFmtId="0" fontId="73" fillId="0" borderId="25" xfId="7" applyFont="1" applyBorder="1" applyAlignment="1">
      <alignment horizontal="center" vertical="center"/>
    </xf>
    <xf numFmtId="0" fontId="73" fillId="0" borderId="0" xfId="7" applyFont="1" applyBorder="1" applyAlignment="1">
      <alignment vertical="center"/>
    </xf>
    <xf numFmtId="165" fontId="70" fillId="0" borderId="0" xfId="7" applyNumberFormat="1" applyBorder="1" applyAlignment="1">
      <alignment horizontal="center" vertical="center"/>
    </xf>
    <xf numFmtId="2" fontId="70" fillId="0" borderId="0" xfId="7" applyNumberFormat="1" applyBorder="1" applyAlignment="1">
      <alignment horizontal="center" vertical="center"/>
    </xf>
    <xf numFmtId="1" fontId="70" fillId="0" borderId="0" xfId="7" applyNumberFormat="1" applyBorder="1" applyAlignment="1">
      <alignment horizontal="center" vertical="center"/>
    </xf>
    <xf numFmtId="1" fontId="78" fillId="0" borderId="0" xfId="7" applyNumberFormat="1" applyFont="1" applyFill="1" applyBorder="1" applyAlignment="1">
      <alignment horizontal="center" vertical="center"/>
    </xf>
    <xf numFmtId="4" fontId="70" fillId="0" borderId="0" xfId="7" applyNumberFormat="1" applyFill="1" applyBorder="1" applyAlignment="1">
      <alignment horizontal="right" vertical="center"/>
    </xf>
    <xf numFmtId="0" fontId="70" fillId="0" borderId="0" xfId="7" applyNumberFormat="1" applyBorder="1" applyAlignment="1">
      <alignment vertical="center"/>
    </xf>
    <xf numFmtId="0" fontId="70" fillId="0" borderId="0" xfId="7" applyNumberFormat="1" applyFill="1" applyBorder="1" applyAlignment="1">
      <alignment horizontal="center" vertical="center"/>
    </xf>
    <xf numFmtId="2" fontId="70" fillId="0" borderId="0" xfId="7" applyNumberFormat="1" applyFill="1" applyBorder="1" applyAlignment="1">
      <alignment vertical="center"/>
    </xf>
    <xf numFmtId="0" fontId="70" fillId="0" borderId="0" xfId="7" applyNumberFormat="1" applyFill="1" applyBorder="1" applyAlignment="1">
      <alignment vertical="center"/>
    </xf>
    <xf numFmtId="0" fontId="79" fillId="0" borderId="0" xfId="7" applyNumberFormat="1" applyFont="1" applyFill="1" applyBorder="1" applyAlignment="1">
      <alignment vertical="center"/>
    </xf>
    <xf numFmtId="1" fontId="70" fillId="0" borderId="0" xfId="7" applyNumberFormat="1" applyFont="1" applyFill="1" applyBorder="1" applyAlignment="1">
      <alignment horizontal="center" vertical="center"/>
    </xf>
    <xf numFmtId="0" fontId="70" fillId="0" borderId="24" xfId="7" applyBorder="1" applyAlignment="1">
      <alignment horizontal="center" vertical="center"/>
    </xf>
    <xf numFmtId="0" fontId="70" fillId="0" borderId="30" xfId="7" applyBorder="1" applyAlignment="1">
      <alignment horizontal="center" vertical="center"/>
    </xf>
    <xf numFmtId="168" fontId="70" fillId="0" borderId="0" xfId="7" applyNumberFormat="1" applyBorder="1" applyAlignment="1">
      <alignment vertical="center"/>
    </xf>
    <xf numFmtId="0" fontId="80" fillId="0" borderId="0" xfId="7" applyFont="1"/>
    <xf numFmtId="2" fontId="70" fillId="0" borderId="0" xfId="7" applyNumberFormat="1"/>
    <xf numFmtId="0" fontId="70" fillId="0" borderId="23" xfId="7" applyBorder="1" applyAlignment="1">
      <alignment horizontal="center" vertical="center" wrapText="1"/>
    </xf>
    <xf numFmtId="0" fontId="70" fillId="0" borderId="22" xfId="7" applyBorder="1" applyAlignment="1">
      <alignment horizontal="left" vertical="top" wrapText="1"/>
    </xf>
    <xf numFmtId="0" fontId="70" fillId="0" borderId="21" xfId="7" applyBorder="1" applyAlignment="1">
      <alignment vertical="center" wrapText="1"/>
    </xf>
    <xf numFmtId="165" fontId="70" fillId="0" borderId="32" xfId="7" applyNumberFormat="1" applyFont="1" applyFill="1" applyBorder="1" applyAlignment="1">
      <alignment horizontal="center" vertical="center"/>
    </xf>
    <xf numFmtId="0" fontId="73" fillId="0" borderId="33" xfId="7" applyFont="1" applyFill="1" applyBorder="1" applyAlignment="1">
      <alignment horizontal="center" vertical="center"/>
    </xf>
    <xf numFmtId="0" fontId="73" fillId="0" borderId="22" xfId="7" applyFont="1" applyFill="1" applyBorder="1" applyAlignment="1">
      <alignment vertical="center" wrapText="1"/>
    </xf>
    <xf numFmtId="0" fontId="73" fillId="0" borderId="34" xfId="7" applyFont="1" applyFill="1" applyBorder="1" applyAlignment="1">
      <alignment vertical="center"/>
    </xf>
    <xf numFmtId="0" fontId="73" fillId="0" borderId="0" xfId="7" applyFont="1" applyFill="1" applyBorder="1" applyAlignment="1">
      <alignment vertical="center" wrapText="1"/>
    </xf>
    <xf numFmtId="0" fontId="73" fillId="0" borderId="35" xfId="7" applyFont="1" applyFill="1" applyBorder="1" applyAlignment="1">
      <alignment horizontal="center" vertical="center"/>
    </xf>
    <xf numFmtId="0" fontId="73" fillId="0" borderId="36" xfId="7" applyFont="1" applyBorder="1" applyAlignment="1">
      <alignment vertical="center"/>
    </xf>
    <xf numFmtId="0" fontId="73" fillId="0" borderId="34" xfId="7" applyFont="1" applyBorder="1" applyAlignment="1">
      <alignment vertical="center"/>
    </xf>
    <xf numFmtId="0" fontId="73" fillId="0" borderId="37" xfId="7" applyFont="1" applyBorder="1" applyAlignment="1">
      <alignment vertical="center" wrapText="1"/>
    </xf>
    <xf numFmtId="0" fontId="73" fillId="0" borderId="38" xfId="7" applyFont="1" applyFill="1" applyBorder="1" applyAlignment="1">
      <alignment vertical="center"/>
    </xf>
    <xf numFmtId="165" fontId="70" fillId="2" borderId="32" xfId="7" applyNumberFormat="1" applyFont="1" applyFill="1" applyBorder="1" applyAlignment="1">
      <alignment horizontal="center" vertical="center"/>
    </xf>
    <xf numFmtId="0" fontId="73" fillId="0" borderId="36" xfId="7" applyFont="1" applyFill="1" applyBorder="1" applyAlignment="1">
      <alignment vertical="center"/>
    </xf>
    <xf numFmtId="0" fontId="73" fillId="0" borderId="0" xfId="7" applyFont="1" applyFill="1" applyBorder="1" applyAlignment="1">
      <alignment vertical="center"/>
    </xf>
    <xf numFmtId="165" fontId="70" fillId="2" borderId="0" xfId="7" applyNumberFormat="1" applyFont="1" applyFill="1" applyBorder="1" applyAlignment="1">
      <alignment horizontal="center" vertical="center"/>
    </xf>
    <xf numFmtId="0" fontId="73" fillId="0" borderId="23" xfId="7" applyFont="1" applyFill="1" applyBorder="1" applyAlignment="1">
      <alignment horizontal="center" vertical="center"/>
    </xf>
    <xf numFmtId="0" fontId="73" fillId="0" borderId="23" xfId="7" applyFont="1" applyBorder="1" applyAlignment="1">
      <alignment vertical="center"/>
    </xf>
    <xf numFmtId="165" fontId="70" fillId="0" borderId="0" xfId="7" applyNumberFormat="1" applyFont="1" applyFill="1" applyBorder="1" applyAlignment="1">
      <alignment horizontal="center" vertical="center"/>
    </xf>
    <xf numFmtId="0" fontId="73" fillId="0" borderId="0" xfId="7" applyFont="1" applyFill="1" applyBorder="1" applyAlignment="1">
      <alignment horizontal="left" vertical="center"/>
    </xf>
    <xf numFmtId="0" fontId="73" fillId="0" borderId="39" xfId="7" applyFont="1" applyFill="1" applyBorder="1" applyAlignment="1">
      <alignment vertical="center"/>
    </xf>
    <xf numFmtId="0" fontId="73" fillId="0" borderId="23" xfId="7" applyFont="1" applyFill="1" applyBorder="1" applyAlignment="1">
      <alignment vertical="center"/>
    </xf>
    <xf numFmtId="0" fontId="73" fillId="0" borderId="40" xfId="7" applyFont="1" applyFill="1" applyBorder="1" applyAlignment="1">
      <alignment vertical="center"/>
    </xf>
    <xf numFmtId="0" fontId="73" fillId="0" borderId="36" xfId="7" applyFont="1" applyFill="1" applyBorder="1" applyAlignment="1">
      <alignment vertical="center" wrapText="1"/>
    </xf>
    <xf numFmtId="0" fontId="81" fillId="0" borderId="41" xfId="7" applyFont="1" applyFill="1" applyBorder="1" applyAlignment="1">
      <alignment vertical="center" wrapText="1"/>
    </xf>
    <xf numFmtId="0" fontId="73" fillId="0" borderId="42" xfId="7" applyFont="1" applyFill="1" applyBorder="1" applyAlignment="1">
      <alignment vertical="center"/>
    </xf>
    <xf numFmtId="0" fontId="73" fillId="0" borderId="43" xfId="7" applyFont="1" applyFill="1" applyBorder="1" applyAlignment="1">
      <alignment vertical="center" wrapText="1"/>
    </xf>
    <xf numFmtId="0" fontId="73" fillId="0" borderId="42" xfId="7" applyFont="1" applyFill="1" applyBorder="1" applyAlignment="1">
      <alignment horizontal="center" vertical="center"/>
    </xf>
    <xf numFmtId="0" fontId="73" fillId="0" borderId="44" xfId="7" applyFont="1" applyFill="1" applyBorder="1" applyAlignment="1">
      <alignment vertical="center" wrapText="1"/>
    </xf>
    <xf numFmtId="0" fontId="73" fillId="0" borderId="41" xfId="7" applyFont="1" applyFill="1" applyBorder="1" applyAlignment="1">
      <alignment vertical="center"/>
    </xf>
    <xf numFmtId="0" fontId="73" fillId="0" borderId="41" xfId="7" applyFont="1" applyFill="1" applyBorder="1" applyAlignment="1">
      <alignment vertical="center" wrapText="1"/>
    </xf>
    <xf numFmtId="0" fontId="73" fillId="0" borderId="39" xfId="7" applyFont="1" applyBorder="1" applyAlignment="1">
      <alignment vertical="center"/>
    </xf>
    <xf numFmtId="0" fontId="73" fillId="0" borderId="45" xfId="7" applyFont="1" applyFill="1" applyBorder="1" applyAlignment="1">
      <alignment vertical="center"/>
    </xf>
    <xf numFmtId="2" fontId="80" fillId="0" borderId="0" xfId="7" applyNumberFormat="1" applyFont="1"/>
    <xf numFmtId="4" fontId="47" fillId="3" borderId="0" xfId="0" applyNumberFormat="1" applyFont="1" applyFill="1" applyBorder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46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Continuous" vertical="center"/>
    </xf>
    <xf numFmtId="4" fontId="1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textRotation="90" wrapText="1"/>
    </xf>
    <xf numFmtId="4" fontId="10" fillId="0" borderId="0" xfId="0" quotePrefix="1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50" fillId="0" borderId="4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Continuous" vertical="center"/>
    </xf>
    <xf numFmtId="4" fontId="7" fillId="0" borderId="0" xfId="0" applyNumberFormat="1" applyFont="1" applyFill="1" applyAlignment="1">
      <alignment horizontal="center" vertical="center" wrapText="1"/>
    </xf>
    <xf numFmtId="4" fontId="47" fillId="2" borderId="0" xfId="0" applyNumberFormat="1" applyFont="1" applyFill="1" applyBorder="1" applyAlignment="1">
      <alignment vertical="center"/>
    </xf>
    <xf numFmtId="4" fontId="50" fillId="2" borderId="4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0" fontId="70" fillId="0" borderId="25" xfId="7" applyBorder="1" applyAlignment="1">
      <alignment horizontal="center" wrapText="1"/>
    </xf>
    <xf numFmtId="166" fontId="70" fillId="0" borderId="25" xfId="7" applyNumberFormat="1" applyBorder="1" applyAlignment="1">
      <alignment vertical="center"/>
    </xf>
    <xf numFmtId="166" fontId="70" fillId="0" borderId="29" xfId="7" applyNumberFormat="1" applyFill="1" applyBorder="1" applyAlignment="1">
      <alignment vertical="center"/>
    </xf>
    <xf numFmtId="166" fontId="70" fillId="0" borderId="31" xfId="7" applyNumberFormat="1" applyFill="1" applyBorder="1" applyAlignment="1">
      <alignment vertical="center"/>
    </xf>
    <xf numFmtId="4" fontId="72" fillId="0" borderId="0" xfId="7" applyNumberFormat="1" applyFont="1" applyBorder="1" applyAlignment="1">
      <alignment horizontal="center" vertical="center" wrapText="1"/>
    </xf>
    <xf numFmtId="166" fontId="70" fillId="0" borderId="29" xfId="7" applyNumberFormat="1" applyFill="1" applyBorder="1" applyAlignment="1">
      <alignment horizontal="center"/>
    </xf>
    <xf numFmtId="166" fontId="70" fillId="0" borderId="31" xfId="7" applyNumberFormat="1" applyFill="1" applyBorder="1" applyAlignment="1">
      <alignment horizontal="center"/>
    </xf>
    <xf numFmtId="0" fontId="71" fillId="0" borderId="0" xfId="7" applyFont="1" applyAlignment="1">
      <alignment horizontal="left"/>
    </xf>
    <xf numFmtId="0" fontId="70" fillId="0" borderId="21" xfId="7" applyBorder="1" applyAlignment="1">
      <alignment horizontal="center" vertical="center" wrapText="1"/>
    </xf>
    <xf numFmtId="0" fontId="70" fillId="0" borderId="23" xfId="7" applyBorder="1" applyAlignment="1">
      <alignment horizontal="center" vertical="center" wrapText="1"/>
    </xf>
    <xf numFmtId="0" fontId="70" fillId="0" borderId="24" xfId="7" applyBorder="1" applyAlignment="1">
      <alignment horizontal="center" vertical="center" wrapText="1"/>
    </xf>
    <xf numFmtId="0" fontId="70" fillId="0" borderId="21" xfId="7" applyBorder="1" applyAlignment="1">
      <alignment vertical="center" wrapText="1"/>
    </xf>
    <xf numFmtId="0" fontId="70" fillId="0" borderId="23" xfId="7" applyBorder="1" applyAlignment="1">
      <alignment vertical="center" wrapText="1"/>
    </xf>
    <xf numFmtId="0" fontId="70" fillId="0" borderId="24" xfId="7" applyBorder="1" applyAlignment="1">
      <alignment vertical="center" wrapText="1"/>
    </xf>
    <xf numFmtId="0" fontId="70" fillId="0" borderId="22" xfId="7" applyBorder="1" applyAlignment="1">
      <alignment horizontal="center" vertical="center" wrapText="1"/>
    </xf>
    <xf numFmtId="4" fontId="70" fillId="0" borderId="0" xfId="7" applyNumberFormat="1" applyBorder="1" applyAlignment="1">
      <alignment horizontal="center" vertical="center" wrapText="1"/>
    </xf>
  </cellXfs>
  <cellStyles count="8">
    <cellStyle name="Comma" xfId="6" builtinId="3"/>
    <cellStyle name="Currency" xfId="5" builtinId="4"/>
    <cellStyle name="Normal" xfId="0" builtinId="0"/>
    <cellStyle name="Normal 2" xfId="7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341"/>
  <sheetViews>
    <sheetView tabSelected="1" zoomScaleNormal="100" workbookViewId="0">
      <selection activeCell="U9" sqref="U9"/>
    </sheetView>
  </sheetViews>
  <sheetFormatPr defaultRowHeight="13.5" x14ac:dyDescent="0.25"/>
  <cols>
    <col min="1" max="1" width="1.42578125" style="2" customWidth="1"/>
    <col min="2" max="2" width="5" style="2" customWidth="1"/>
    <col min="3" max="3" width="64.85546875" style="2" customWidth="1"/>
    <col min="4" max="7" width="9.140625" style="3" hidden="1" customWidth="1"/>
    <col min="8" max="8" width="10" style="441" customWidth="1"/>
    <col min="9" max="9" width="8.42578125" style="441" customWidth="1"/>
    <col min="10" max="10" width="8.7109375" style="441" customWidth="1"/>
    <col min="11" max="11" width="8.28515625" style="441" customWidth="1"/>
    <col min="12" max="12" width="7.28515625" style="441" hidden="1" customWidth="1"/>
    <col min="13" max="14" width="7.85546875" style="441" customWidth="1"/>
    <col min="15" max="15" width="8.5703125" style="441" customWidth="1"/>
    <col min="16" max="16" width="8.28515625" style="441" customWidth="1"/>
    <col min="17" max="18" width="9.140625" style="441" hidden="1" customWidth="1"/>
    <col min="19" max="19" width="9.140625" style="441" customWidth="1"/>
    <col min="20" max="20" width="9.28515625" style="441" customWidth="1"/>
    <col min="21" max="21" width="8.42578125" style="441" customWidth="1"/>
    <col min="22" max="22" width="9.140625" style="441"/>
    <col min="23" max="23" width="10.85546875" style="441" customWidth="1"/>
    <col min="24" max="24" width="9.140625" style="3" customWidth="1"/>
    <col min="25" max="25" width="9.140625" style="3"/>
    <col min="26" max="26" width="2.140625" style="2" customWidth="1"/>
    <col min="27" max="27" width="0" style="267" hidden="1" customWidth="1"/>
    <col min="28" max="28" width="9.140625" style="2"/>
    <col min="29" max="30" width="0" style="2" hidden="1" customWidth="1"/>
    <col min="31" max="16384" width="9.140625" style="2"/>
  </cols>
  <sheetData>
    <row r="1" spans="1:31" ht="10.5" customHeight="1" x14ac:dyDescent="0.25"/>
    <row r="2" spans="1:31" x14ac:dyDescent="0.25">
      <c r="B2" s="8"/>
      <c r="C2" s="188" t="str">
        <f>PRIHODI!K2</f>
        <v>TOŠ SEI BB</v>
      </c>
      <c r="H2" s="453" t="s">
        <v>686</v>
      </c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42"/>
      <c r="X2" s="254"/>
      <c r="Y2" s="254"/>
      <c r="AA2" s="270"/>
    </row>
    <row r="3" spans="1:31" x14ac:dyDescent="0.25">
      <c r="C3" s="205" t="s">
        <v>117</v>
      </c>
      <c r="H3" s="448" t="s">
        <v>561</v>
      </c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254"/>
      <c r="Y3" s="254"/>
      <c r="AA3" s="270"/>
    </row>
    <row r="4" spans="1:31" s="10" customFormat="1" x14ac:dyDescent="0.25">
      <c r="D4" s="11"/>
      <c r="G4" s="11"/>
      <c r="H4" s="449"/>
      <c r="I4" s="449"/>
      <c r="J4" s="443"/>
      <c r="K4" s="449"/>
      <c r="L4" s="449"/>
      <c r="M4" s="449"/>
      <c r="N4" s="449"/>
      <c r="O4" s="449"/>
      <c r="P4" s="449"/>
      <c r="Q4" s="449"/>
      <c r="R4" s="449"/>
      <c r="S4" s="449"/>
      <c r="T4" s="443"/>
      <c r="U4" s="443"/>
      <c r="V4" s="449"/>
      <c r="W4" s="443"/>
      <c r="X4" s="268" t="s">
        <v>582</v>
      </c>
      <c r="Y4" s="268"/>
      <c r="AA4" s="271"/>
    </row>
    <row r="5" spans="1:31" s="206" customFormat="1" ht="169.5" x14ac:dyDescent="0.25">
      <c r="D5" s="207" t="s">
        <v>543</v>
      </c>
      <c r="E5" s="207" t="s">
        <v>120</v>
      </c>
      <c r="F5" s="207" t="s">
        <v>121</v>
      </c>
      <c r="G5" s="207"/>
      <c r="H5" s="444" t="s">
        <v>557</v>
      </c>
      <c r="I5" s="444" t="s">
        <v>558</v>
      </c>
      <c r="J5" s="444" t="s">
        <v>559</v>
      </c>
      <c r="K5" s="444" t="s">
        <v>553</v>
      </c>
      <c r="L5" s="444" t="s">
        <v>552</v>
      </c>
      <c r="M5" s="444" t="s">
        <v>564</v>
      </c>
      <c r="N5" s="444" t="s">
        <v>551</v>
      </c>
      <c r="O5" s="444" t="s">
        <v>565</v>
      </c>
      <c r="P5" s="444" t="s">
        <v>550</v>
      </c>
      <c r="Q5" s="444" t="s">
        <v>549</v>
      </c>
      <c r="R5" s="444" t="s">
        <v>548</v>
      </c>
      <c r="S5" s="444" t="s">
        <v>547</v>
      </c>
      <c r="T5" s="444" t="s">
        <v>554</v>
      </c>
      <c r="U5" s="444" t="s">
        <v>555</v>
      </c>
      <c r="V5" s="444" t="s">
        <v>556</v>
      </c>
      <c r="W5" s="444" t="s">
        <v>544</v>
      </c>
      <c r="X5" s="211" t="s">
        <v>603</v>
      </c>
      <c r="Y5" s="211" t="s">
        <v>604</v>
      </c>
      <c r="AA5" s="269" t="s">
        <v>580</v>
      </c>
    </row>
    <row r="6" spans="1:31" s="208" customFormat="1" ht="12.75" x14ac:dyDescent="0.25">
      <c r="D6" s="209" t="s">
        <v>106</v>
      </c>
      <c r="E6" s="210" t="s">
        <v>545</v>
      </c>
      <c r="F6" s="209" t="s">
        <v>546</v>
      </c>
      <c r="G6" s="209"/>
      <c r="H6" s="445" t="s">
        <v>107</v>
      </c>
      <c r="I6" s="445" t="s">
        <v>108</v>
      </c>
      <c r="J6" s="445" t="s">
        <v>109</v>
      </c>
      <c r="K6" s="445" t="s">
        <v>110</v>
      </c>
      <c r="L6" s="445" t="s">
        <v>111</v>
      </c>
      <c r="M6" s="445" t="s">
        <v>112</v>
      </c>
      <c r="N6" s="445"/>
      <c r="O6" s="445" t="s">
        <v>114</v>
      </c>
      <c r="P6" s="445" t="s">
        <v>115</v>
      </c>
      <c r="Q6" s="445" t="s">
        <v>116</v>
      </c>
      <c r="R6" s="445" t="s">
        <v>149</v>
      </c>
      <c r="S6" s="445" t="s">
        <v>150</v>
      </c>
      <c r="T6" s="445" t="s">
        <v>151</v>
      </c>
      <c r="U6" s="445" t="s">
        <v>152</v>
      </c>
      <c r="V6" s="445" t="s">
        <v>153</v>
      </c>
      <c r="W6" s="445" t="s">
        <v>154</v>
      </c>
      <c r="X6" s="209" t="s">
        <v>155</v>
      </c>
      <c r="Y6" s="209" t="s">
        <v>156</v>
      </c>
      <c r="AA6" s="272" t="s">
        <v>585</v>
      </c>
    </row>
    <row r="7" spans="1:31" s="203" customFormat="1" x14ac:dyDescent="0.25">
      <c r="D7" s="204"/>
      <c r="E7" s="204"/>
      <c r="F7" s="193">
        <f>SUM(H7:S7)</f>
        <v>0</v>
      </c>
      <c r="G7" s="204"/>
      <c r="H7" s="434"/>
      <c r="I7" s="434"/>
      <c r="J7" s="438"/>
      <c r="K7" s="434"/>
      <c r="L7" s="434"/>
      <c r="M7" s="434"/>
      <c r="N7" s="434"/>
      <c r="O7" s="434"/>
      <c r="P7" s="434"/>
      <c r="Q7" s="434"/>
      <c r="R7" s="434"/>
      <c r="S7" s="434"/>
      <c r="T7" s="438"/>
      <c r="U7" s="438"/>
      <c r="V7" s="434"/>
      <c r="W7" s="438"/>
      <c r="X7" s="204"/>
      <c r="Y7" s="204"/>
      <c r="AA7" s="267"/>
    </row>
    <row r="8" spans="1:31" s="203" customFormat="1" x14ac:dyDescent="0.25">
      <c r="C8" s="203" t="s">
        <v>542</v>
      </c>
      <c r="D8" s="204" t="e">
        <f>SUM(D9+D81+D123+#REF!+D129+#REF!+D225+#REF!+#REF!+D246+D253)</f>
        <v>#REF!</v>
      </c>
      <c r="E8" s="204" t="e">
        <f>SUM(E9+E81+E123+#REF!+E129+#REF!+E225+#REF!+#REF!+E246+E253)</f>
        <v>#REF!</v>
      </c>
      <c r="F8" s="204" t="e">
        <f>SUM(F9+F81+F123+#REF!+F129+#REF!+F225+#REF!+#REF!+F246+F253)</f>
        <v>#REF!</v>
      </c>
      <c r="G8" s="204"/>
      <c r="H8" s="434">
        <f>SUM(H9+H81+H123+H129+H225+H246+H267+H281+H296+H110+H211+H218+H302+H67)</f>
        <v>170089.96</v>
      </c>
      <c r="I8" s="434">
        <f>SUM(I9+I81+I123+I129+I225+I246+I267+I281+I296+I110+I211+I218+I302+I67+I253+I260)</f>
        <v>2659.2</v>
      </c>
      <c r="J8" s="434">
        <f>SUM(J9+J81+J123+J129+J225+J246+J267+J281+J296+J110+J211+J218+J302+J67+J253+J260)</f>
        <v>172749.16</v>
      </c>
      <c r="K8" s="434">
        <f t="shared" ref="K8:U8" si="0">SUM(K9+K81+K123+K129+K225+K246+K267+K281+K296+K110+K211+K218+K302+K67+K253)</f>
        <v>35000</v>
      </c>
      <c r="L8" s="434">
        <f t="shared" si="0"/>
        <v>0</v>
      </c>
      <c r="M8" s="434">
        <f t="shared" si="0"/>
        <v>72500</v>
      </c>
      <c r="N8" s="434">
        <f t="shared" si="0"/>
        <v>39000</v>
      </c>
      <c r="O8" s="434">
        <f t="shared" si="0"/>
        <v>58500</v>
      </c>
      <c r="P8" s="434">
        <f t="shared" si="0"/>
        <v>2800</v>
      </c>
      <c r="Q8" s="434">
        <f t="shared" si="0"/>
        <v>60000</v>
      </c>
      <c r="R8" s="434">
        <f t="shared" si="0"/>
        <v>60000</v>
      </c>
      <c r="S8" s="434">
        <f t="shared" si="0"/>
        <v>12395.24</v>
      </c>
      <c r="T8" s="434">
        <f t="shared" si="0"/>
        <v>220195.24</v>
      </c>
      <c r="U8" s="434">
        <f>SUM(U9+U81+U123+U129+U225+U246+U267+U281+U296+U110+U211+U218+U302+U67+U253+U260)</f>
        <v>392944.4</v>
      </c>
      <c r="V8" s="434">
        <f>SUM(V9+V81+V123+V225+V246+V267+V281+V296+V110+V211+V218+V302+V67+V253)</f>
        <v>716500</v>
      </c>
      <c r="W8" s="434">
        <f>SUM(W9+W81+W123+W129+W225+W246+W267+W281+W296+W110+W211+W218+W302+W67+W253+W260)</f>
        <v>1109444.3999999999</v>
      </c>
      <c r="X8" s="204">
        <f>SUM(X9+X81+X123+X129+X225+X246+X253+X296+X110+X211+X218+X267+X302+X67+X309)</f>
        <v>1041300</v>
      </c>
      <c r="Y8" s="204">
        <f>SUM(Y9+Y81+Y123+Y129+Y225+Y246+Y253+Y296+Y110+Y211+Y218+Y267+Y302+Y67+Y309)</f>
        <v>1061000</v>
      </c>
      <c r="AA8" s="267">
        <f t="shared" ref="AA8:AA39" si="1">SUM(H8+T8)</f>
        <v>390285.19999999995</v>
      </c>
    </row>
    <row r="9" spans="1:31" s="7" customFormat="1" x14ac:dyDescent="0.25">
      <c r="B9" s="6"/>
      <c r="C9" s="9" t="s">
        <v>568</v>
      </c>
      <c r="D9" s="4" t="e">
        <f>SUM(D10+#REF!)</f>
        <v>#REF!</v>
      </c>
      <c r="E9" s="4" t="e">
        <f>SUM(E10+#REF!)</f>
        <v>#REF!</v>
      </c>
      <c r="F9" s="193">
        <f t="shared" ref="F9:F40" si="2">SUM(H9:S9)</f>
        <v>109782.82</v>
      </c>
      <c r="G9" s="4"/>
      <c r="H9" s="440">
        <f>+H10</f>
        <v>54891.41</v>
      </c>
      <c r="I9" s="440">
        <f t="shared" ref="I9:U9" si="3">+I10</f>
        <v>0</v>
      </c>
      <c r="J9" s="440">
        <f t="shared" si="3"/>
        <v>54891.41</v>
      </c>
      <c r="K9" s="440">
        <f t="shared" si="3"/>
        <v>0</v>
      </c>
      <c r="L9" s="440">
        <f t="shared" si="3"/>
        <v>0</v>
      </c>
      <c r="M9" s="440">
        <f t="shared" si="3"/>
        <v>0</v>
      </c>
      <c r="N9" s="440">
        <f t="shared" si="3"/>
        <v>0</v>
      </c>
      <c r="O9" s="440">
        <f t="shared" si="3"/>
        <v>0</v>
      </c>
      <c r="P9" s="440">
        <f t="shared" si="3"/>
        <v>0</v>
      </c>
      <c r="Q9" s="440">
        <f t="shared" si="3"/>
        <v>0</v>
      </c>
      <c r="R9" s="440">
        <f t="shared" si="3"/>
        <v>0</v>
      </c>
      <c r="S9" s="440">
        <f t="shared" si="3"/>
        <v>0</v>
      </c>
      <c r="T9" s="440">
        <f t="shared" si="3"/>
        <v>0</v>
      </c>
      <c r="U9" s="440">
        <f t="shared" si="3"/>
        <v>54891.41</v>
      </c>
      <c r="V9" s="440">
        <f>+V10</f>
        <v>716500</v>
      </c>
      <c r="W9" s="440">
        <f t="shared" ref="W9" si="4">+W10</f>
        <v>771391.41</v>
      </c>
      <c r="X9" s="4">
        <f>+X10</f>
        <v>745300</v>
      </c>
      <c r="Y9" s="4">
        <f>+Y10</f>
        <v>754000</v>
      </c>
      <c r="AA9" s="267">
        <f t="shared" si="1"/>
        <v>54891.41</v>
      </c>
    </row>
    <row r="10" spans="1:31" s="7" customFormat="1" x14ac:dyDescent="0.25">
      <c r="B10" s="6">
        <v>3</v>
      </c>
      <c r="C10" s="7" t="s">
        <v>119</v>
      </c>
      <c r="D10" s="4">
        <f t="shared" ref="D10:V10" si="5">SUM(D11+D23+D56)</f>
        <v>0</v>
      </c>
      <c r="E10" s="4">
        <f t="shared" si="5"/>
        <v>0</v>
      </c>
      <c r="F10" s="193">
        <f t="shared" si="2"/>
        <v>109782.82</v>
      </c>
      <c r="G10" s="4"/>
      <c r="H10" s="440">
        <f t="shared" si="5"/>
        <v>54891.41</v>
      </c>
      <c r="I10" s="440">
        <f t="shared" si="5"/>
        <v>0</v>
      </c>
      <c r="J10" s="438">
        <f t="shared" ref="J10:J66" si="6">SUM(H10:I10)</f>
        <v>54891.41</v>
      </c>
      <c r="K10" s="440">
        <f t="shared" si="5"/>
        <v>0</v>
      </c>
      <c r="L10" s="440">
        <f t="shared" si="5"/>
        <v>0</v>
      </c>
      <c r="M10" s="440">
        <f t="shared" ref="M10" si="7">SUM(M11+M23+M56)</f>
        <v>0</v>
      </c>
      <c r="N10" s="440"/>
      <c r="O10" s="440">
        <f t="shared" ref="O10" si="8">SUM(O11+O23+O56)</f>
        <v>0</v>
      </c>
      <c r="P10" s="440">
        <f t="shared" si="5"/>
        <v>0</v>
      </c>
      <c r="Q10" s="440">
        <f t="shared" si="5"/>
        <v>0</v>
      </c>
      <c r="R10" s="440">
        <f t="shared" si="5"/>
        <v>0</v>
      </c>
      <c r="S10" s="440">
        <f t="shared" si="5"/>
        <v>0</v>
      </c>
      <c r="T10" s="438">
        <f t="shared" ref="T10:T40" si="9">SUM(K10:S10)</f>
        <v>0</v>
      </c>
      <c r="U10" s="438">
        <f t="shared" ref="U10:U40" si="10">SUM(J10+T10)</f>
        <v>54891.41</v>
      </c>
      <c r="V10" s="440">
        <f t="shared" si="5"/>
        <v>716500</v>
      </c>
      <c r="W10" s="438">
        <f t="shared" ref="W10:W66" si="11">SUM(U10:V10)</f>
        <v>771391.41</v>
      </c>
      <c r="X10" s="4">
        <f>+X11+X23+X56</f>
        <v>745300</v>
      </c>
      <c r="Y10" s="4">
        <f>+Y11+Y23+Y56</f>
        <v>754000</v>
      </c>
      <c r="AA10" s="267">
        <f t="shared" si="1"/>
        <v>54891.41</v>
      </c>
      <c r="AE10" s="4"/>
    </row>
    <row r="11" spans="1:31" s="7" customFormat="1" x14ac:dyDescent="0.25">
      <c r="B11" s="6">
        <v>31</v>
      </c>
      <c r="D11" s="4">
        <f t="shared" ref="D11:V11" si="12">SUM(D12+D17+D19)</f>
        <v>0</v>
      </c>
      <c r="E11" s="4">
        <f t="shared" si="12"/>
        <v>0</v>
      </c>
      <c r="F11" s="193">
        <f t="shared" si="2"/>
        <v>0</v>
      </c>
      <c r="G11" s="4"/>
      <c r="H11" s="440">
        <f t="shared" si="12"/>
        <v>0</v>
      </c>
      <c r="I11" s="440">
        <f t="shared" si="12"/>
        <v>0</v>
      </c>
      <c r="J11" s="438">
        <f t="shared" si="6"/>
        <v>0</v>
      </c>
      <c r="K11" s="440">
        <f t="shared" si="12"/>
        <v>0</v>
      </c>
      <c r="L11" s="440">
        <f t="shared" si="12"/>
        <v>0</v>
      </c>
      <c r="M11" s="440">
        <f t="shared" ref="M11" si="13">SUM(M12+M17+M19)</f>
        <v>0</v>
      </c>
      <c r="N11" s="440"/>
      <c r="O11" s="440">
        <f t="shared" ref="O11" si="14">SUM(O12+O17+O19)</f>
        <v>0</v>
      </c>
      <c r="P11" s="440">
        <f t="shared" si="12"/>
        <v>0</v>
      </c>
      <c r="Q11" s="440">
        <f t="shared" si="12"/>
        <v>0</v>
      </c>
      <c r="R11" s="440">
        <f t="shared" si="12"/>
        <v>0</v>
      </c>
      <c r="S11" s="440">
        <f t="shared" si="12"/>
        <v>0</v>
      </c>
      <c r="T11" s="438">
        <f t="shared" si="9"/>
        <v>0</v>
      </c>
      <c r="U11" s="438">
        <f t="shared" si="10"/>
        <v>0</v>
      </c>
      <c r="V11" s="440">
        <f t="shared" si="12"/>
        <v>683300</v>
      </c>
      <c r="W11" s="438">
        <f t="shared" si="11"/>
        <v>683300</v>
      </c>
      <c r="X11" s="4">
        <v>659000</v>
      </c>
      <c r="Y11" s="4">
        <v>662000</v>
      </c>
      <c r="AA11" s="267">
        <f t="shared" si="1"/>
        <v>0</v>
      </c>
    </row>
    <row r="12" spans="1:31" s="7" customFormat="1" x14ac:dyDescent="0.25">
      <c r="B12" s="6">
        <v>311</v>
      </c>
      <c r="D12" s="4">
        <f t="shared" ref="D12:V12" si="15">SUM(D13+D14+D15+D16)</f>
        <v>0</v>
      </c>
      <c r="E12" s="4">
        <f t="shared" si="15"/>
        <v>0</v>
      </c>
      <c r="F12" s="193">
        <f t="shared" si="2"/>
        <v>0</v>
      </c>
      <c r="G12" s="4"/>
      <c r="H12" s="440">
        <f t="shared" si="15"/>
        <v>0</v>
      </c>
      <c r="I12" s="440">
        <f t="shared" si="15"/>
        <v>0</v>
      </c>
      <c r="J12" s="438">
        <f t="shared" si="6"/>
        <v>0</v>
      </c>
      <c r="K12" s="440">
        <f t="shared" si="15"/>
        <v>0</v>
      </c>
      <c r="L12" s="440">
        <f t="shared" si="15"/>
        <v>0</v>
      </c>
      <c r="M12" s="440">
        <f t="shared" ref="M12" si="16">SUM(M13+M14+M15+M16)</f>
        <v>0</v>
      </c>
      <c r="N12" s="440"/>
      <c r="O12" s="440">
        <f t="shared" ref="O12" si="17">SUM(O13+O14+O15+O16)</f>
        <v>0</v>
      </c>
      <c r="P12" s="440">
        <f t="shared" si="15"/>
        <v>0</v>
      </c>
      <c r="Q12" s="440">
        <f t="shared" si="15"/>
        <v>0</v>
      </c>
      <c r="R12" s="440">
        <f t="shared" si="15"/>
        <v>0</v>
      </c>
      <c r="S12" s="440">
        <f t="shared" si="15"/>
        <v>0</v>
      </c>
      <c r="T12" s="438">
        <f t="shared" si="9"/>
        <v>0</v>
      </c>
      <c r="U12" s="438">
        <f t="shared" si="10"/>
        <v>0</v>
      </c>
      <c r="V12" s="440">
        <f t="shared" si="15"/>
        <v>562300</v>
      </c>
      <c r="W12" s="438">
        <f t="shared" si="11"/>
        <v>562300</v>
      </c>
      <c r="X12" s="4">
        <f t="shared" ref="X12" si="18">SUM(X13+X14+X15+X16)</f>
        <v>0</v>
      </c>
      <c r="Y12" s="4">
        <f t="shared" ref="Y12" si="19">SUM(Y13+Y14+Y15+Y16)</f>
        <v>0</v>
      </c>
      <c r="AA12" s="267">
        <f t="shared" si="1"/>
        <v>0</v>
      </c>
    </row>
    <row r="13" spans="1:31" s="194" customFormat="1" x14ac:dyDescent="0.25">
      <c r="A13" s="189"/>
      <c r="B13" s="190" t="s">
        <v>0</v>
      </c>
      <c r="C13" s="191" t="s">
        <v>1</v>
      </c>
      <c r="D13" s="192"/>
      <c r="E13" s="192"/>
      <c r="F13" s="193">
        <f t="shared" si="2"/>
        <v>0</v>
      </c>
      <c r="G13" s="193"/>
      <c r="H13" s="439"/>
      <c r="I13" s="439"/>
      <c r="J13" s="438">
        <f t="shared" si="6"/>
        <v>0</v>
      </c>
      <c r="K13" s="439"/>
      <c r="L13" s="439"/>
      <c r="M13" s="439">
        <v>0</v>
      </c>
      <c r="N13" s="439"/>
      <c r="O13" s="439"/>
      <c r="P13" s="439"/>
      <c r="Q13" s="439"/>
      <c r="R13" s="439"/>
      <c r="S13" s="439"/>
      <c r="T13" s="438">
        <f t="shared" si="9"/>
        <v>0</v>
      </c>
      <c r="U13" s="438">
        <f t="shared" si="10"/>
        <v>0</v>
      </c>
      <c r="V13" s="450">
        <v>562300</v>
      </c>
      <c r="W13" s="438">
        <f t="shared" si="11"/>
        <v>562300</v>
      </c>
      <c r="X13" s="192">
        <v>0</v>
      </c>
      <c r="Y13" s="192"/>
      <c r="AA13" s="267">
        <f t="shared" si="1"/>
        <v>0</v>
      </c>
      <c r="AB13" s="192"/>
    </row>
    <row r="14" spans="1:31" s="194" customFormat="1" hidden="1" x14ac:dyDescent="0.25">
      <c r="A14" s="189"/>
      <c r="B14" s="190" t="s">
        <v>2</v>
      </c>
      <c r="C14" s="191" t="s">
        <v>3</v>
      </c>
      <c r="D14" s="192"/>
      <c r="E14" s="192"/>
      <c r="F14" s="193">
        <f t="shared" si="2"/>
        <v>0</v>
      </c>
      <c r="G14" s="193"/>
      <c r="H14" s="439"/>
      <c r="I14" s="439"/>
      <c r="J14" s="438">
        <f t="shared" si="6"/>
        <v>0</v>
      </c>
      <c r="K14" s="439"/>
      <c r="L14" s="439"/>
      <c r="M14" s="439"/>
      <c r="N14" s="439"/>
      <c r="O14" s="439"/>
      <c r="P14" s="439"/>
      <c r="Q14" s="439"/>
      <c r="R14" s="439"/>
      <c r="S14" s="439"/>
      <c r="T14" s="438">
        <f t="shared" si="9"/>
        <v>0</v>
      </c>
      <c r="U14" s="438">
        <f t="shared" si="10"/>
        <v>0</v>
      </c>
      <c r="V14" s="439"/>
      <c r="W14" s="438">
        <f t="shared" si="11"/>
        <v>0</v>
      </c>
      <c r="X14" s="192"/>
      <c r="Y14" s="192"/>
      <c r="AA14" s="267">
        <f t="shared" si="1"/>
        <v>0</v>
      </c>
    </row>
    <row r="15" spans="1:31" s="194" customFormat="1" hidden="1" x14ac:dyDescent="0.25">
      <c r="A15" s="189"/>
      <c r="B15" s="190" t="s">
        <v>4</v>
      </c>
      <c r="C15" s="191" t="s">
        <v>5</v>
      </c>
      <c r="D15" s="192"/>
      <c r="E15" s="192"/>
      <c r="F15" s="193">
        <f t="shared" si="2"/>
        <v>0</v>
      </c>
      <c r="G15" s="193"/>
      <c r="H15" s="439"/>
      <c r="I15" s="439"/>
      <c r="J15" s="438">
        <f t="shared" si="6"/>
        <v>0</v>
      </c>
      <c r="K15" s="439"/>
      <c r="L15" s="439"/>
      <c r="M15" s="439"/>
      <c r="N15" s="439"/>
      <c r="O15" s="439"/>
      <c r="P15" s="439"/>
      <c r="Q15" s="439"/>
      <c r="R15" s="439"/>
      <c r="S15" s="439"/>
      <c r="T15" s="438">
        <f t="shared" si="9"/>
        <v>0</v>
      </c>
      <c r="U15" s="438">
        <f t="shared" si="10"/>
        <v>0</v>
      </c>
      <c r="V15" s="439"/>
      <c r="W15" s="438">
        <f t="shared" si="11"/>
        <v>0</v>
      </c>
      <c r="X15" s="192"/>
      <c r="Y15" s="192"/>
      <c r="AA15" s="267">
        <f t="shared" si="1"/>
        <v>0</v>
      </c>
    </row>
    <row r="16" spans="1:31" s="194" customFormat="1" hidden="1" x14ac:dyDescent="0.25">
      <c r="A16" s="189"/>
      <c r="B16" s="190" t="s">
        <v>6</v>
      </c>
      <c r="C16" s="191" t="s">
        <v>7</v>
      </c>
      <c r="D16" s="192"/>
      <c r="E16" s="192"/>
      <c r="F16" s="193">
        <f t="shared" si="2"/>
        <v>0</v>
      </c>
      <c r="G16" s="193"/>
      <c r="H16" s="439"/>
      <c r="I16" s="439"/>
      <c r="J16" s="438">
        <f t="shared" si="6"/>
        <v>0</v>
      </c>
      <c r="K16" s="439"/>
      <c r="L16" s="439"/>
      <c r="M16" s="439"/>
      <c r="N16" s="439"/>
      <c r="O16" s="439"/>
      <c r="P16" s="439"/>
      <c r="Q16" s="439"/>
      <c r="R16" s="439"/>
      <c r="S16" s="439"/>
      <c r="T16" s="438">
        <f t="shared" si="9"/>
        <v>0</v>
      </c>
      <c r="U16" s="438">
        <f t="shared" si="10"/>
        <v>0</v>
      </c>
      <c r="V16" s="439"/>
      <c r="W16" s="438">
        <f t="shared" si="11"/>
        <v>0</v>
      </c>
      <c r="X16" s="192"/>
      <c r="Y16" s="192"/>
      <c r="AA16" s="267">
        <f t="shared" si="1"/>
        <v>0</v>
      </c>
    </row>
    <row r="17" spans="1:27" s="184" customFormat="1" x14ac:dyDescent="0.25">
      <c r="A17" s="181"/>
      <c r="B17" s="181">
        <v>312</v>
      </c>
      <c r="C17" s="182"/>
      <c r="D17" s="183">
        <f>SUM(D18)</f>
        <v>0</v>
      </c>
      <c r="E17" s="183">
        <f t="shared" ref="E17:S17" si="20">SUM(E18)</f>
        <v>0</v>
      </c>
      <c r="F17" s="193">
        <f t="shared" si="2"/>
        <v>0</v>
      </c>
      <c r="G17" s="183"/>
      <c r="H17" s="446">
        <f t="shared" si="20"/>
        <v>0</v>
      </c>
      <c r="I17" s="446">
        <f t="shared" si="20"/>
        <v>0</v>
      </c>
      <c r="J17" s="438">
        <f t="shared" si="6"/>
        <v>0</v>
      </c>
      <c r="K17" s="446">
        <f t="shared" si="20"/>
        <v>0</v>
      </c>
      <c r="L17" s="446">
        <f t="shared" si="20"/>
        <v>0</v>
      </c>
      <c r="M17" s="446">
        <f t="shared" si="20"/>
        <v>0</v>
      </c>
      <c r="N17" s="446"/>
      <c r="O17" s="446">
        <f t="shared" si="20"/>
        <v>0</v>
      </c>
      <c r="P17" s="446">
        <f t="shared" si="20"/>
        <v>0</v>
      </c>
      <c r="Q17" s="446">
        <f t="shared" si="20"/>
        <v>0</v>
      </c>
      <c r="R17" s="446">
        <f t="shared" si="20"/>
        <v>0</v>
      </c>
      <c r="S17" s="446">
        <f t="shared" si="20"/>
        <v>0</v>
      </c>
      <c r="T17" s="438">
        <f>SUM(T18+T87+T102)</f>
        <v>0</v>
      </c>
      <c r="U17" s="438">
        <f t="shared" si="10"/>
        <v>0</v>
      </c>
      <c r="V17" s="446">
        <f>SUM(V18)</f>
        <v>28000</v>
      </c>
      <c r="W17" s="438">
        <f t="shared" si="11"/>
        <v>28000</v>
      </c>
      <c r="X17" s="183">
        <f t="shared" ref="X17:Y17" si="21">SUM(X18)</f>
        <v>0</v>
      </c>
      <c r="Y17" s="183">
        <f t="shared" si="21"/>
        <v>0</v>
      </c>
      <c r="AA17" s="267">
        <f t="shared" si="1"/>
        <v>0</v>
      </c>
    </row>
    <row r="18" spans="1:27" s="194" customFormat="1" x14ac:dyDescent="0.25">
      <c r="A18" s="189"/>
      <c r="B18" s="190" t="s">
        <v>8</v>
      </c>
      <c r="C18" s="191" t="s">
        <v>9</v>
      </c>
      <c r="D18" s="192"/>
      <c r="E18" s="192"/>
      <c r="F18" s="193">
        <f t="shared" si="2"/>
        <v>0</v>
      </c>
      <c r="G18" s="193"/>
      <c r="H18" s="439"/>
      <c r="I18" s="439"/>
      <c r="J18" s="438">
        <f t="shared" si="6"/>
        <v>0</v>
      </c>
      <c r="K18" s="439"/>
      <c r="L18" s="439"/>
      <c r="M18" s="439"/>
      <c r="N18" s="439"/>
      <c r="O18" s="439"/>
      <c r="P18" s="439"/>
      <c r="Q18" s="439"/>
      <c r="R18" s="439"/>
      <c r="S18" s="439"/>
      <c r="T18" s="438">
        <f t="shared" si="9"/>
        <v>0</v>
      </c>
      <c r="U18" s="438">
        <f t="shared" si="10"/>
        <v>0</v>
      </c>
      <c r="V18" s="439">
        <v>28000</v>
      </c>
      <c r="W18" s="438">
        <f t="shared" si="11"/>
        <v>28000</v>
      </c>
      <c r="X18" s="192"/>
      <c r="Y18" s="192"/>
      <c r="AA18" s="267">
        <f t="shared" si="1"/>
        <v>0</v>
      </c>
    </row>
    <row r="19" spans="1:27" s="184" customFormat="1" x14ac:dyDescent="0.25">
      <c r="A19" s="181"/>
      <c r="B19" s="181">
        <v>313</v>
      </c>
      <c r="C19" s="182"/>
      <c r="D19" s="183">
        <f t="shared" ref="D19:V19" si="22">SUM(D20+D21+D22)</f>
        <v>0</v>
      </c>
      <c r="E19" s="183">
        <f t="shared" si="22"/>
        <v>0</v>
      </c>
      <c r="F19" s="193">
        <f t="shared" si="2"/>
        <v>0</v>
      </c>
      <c r="G19" s="183"/>
      <c r="H19" s="446">
        <f t="shared" si="22"/>
        <v>0</v>
      </c>
      <c r="I19" s="446">
        <f t="shared" si="22"/>
        <v>0</v>
      </c>
      <c r="J19" s="438">
        <f t="shared" si="6"/>
        <v>0</v>
      </c>
      <c r="K19" s="446">
        <f t="shared" si="22"/>
        <v>0</v>
      </c>
      <c r="L19" s="446">
        <f t="shared" si="22"/>
        <v>0</v>
      </c>
      <c r="M19" s="446">
        <f t="shared" ref="M19" si="23">SUM(M20+M21+M22)</f>
        <v>0</v>
      </c>
      <c r="N19" s="446"/>
      <c r="O19" s="446">
        <f t="shared" ref="O19" si="24">SUM(O20+O21+O22)</f>
        <v>0</v>
      </c>
      <c r="P19" s="446">
        <f t="shared" si="22"/>
        <v>0</v>
      </c>
      <c r="Q19" s="446">
        <f t="shared" si="22"/>
        <v>0</v>
      </c>
      <c r="R19" s="446">
        <f t="shared" si="22"/>
        <v>0</v>
      </c>
      <c r="S19" s="446">
        <f t="shared" si="22"/>
        <v>0</v>
      </c>
      <c r="T19" s="438">
        <f t="shared" si="9"/>
        <v>0</v>
      </c>
      <c r="U19" s="438">
        <f t="shared" si="10"/>
        <v>0</v>
      </c>
      <c r="V19" s="446">
        <f t="shared" si="22"/>
        <v>93000</v>
      </c>
      <c r="W19" s="438">
        <f t="shared" si="11"/>
        <v>93000</v>
      </c>
      <c r="X19" s="183">
        <f t="shared" ref="X19" si="25">SUM(X20+X21+X22)</f>
        <v>0</v>
      </c>
      <c r="Y19" s="183">
        <f t="shared" ref="Y19" si="26">SUM(Y20+Y21+Y22)</f>
        <v>0</v>
      </c>
      <c r="AA19" s="267">
        <f t="shared" si="1"/>
        <v>0</v>
      </c>
    </row>
    <row r="20" spans="1:27" s="194" customFormat="1" hidden="1" x14ac:dyDescent="0.25">
      <c r="A20" s="189"/>
      <c r="B20" s="190" t="s">
        <v>10</v>
      </c>
      <c r="C20" s="191" t="s">
        <v>11</v>
      </c>
      <c r="D20" s="192"/>
      <c r="E20" s="192"/>
      <c r="F20" s="193">
        <f t="shared" si="2"/>
        <v>0</v>
      </c>
      <c r="G20" s="193"/>
      <c r="H20" s="439"/>
      <c r="I20" s="439"/>
      <c r="J20" s="438">
        <f t="shared" si="6"/>
        <v>0</v>
      </c>
      <c r="K20" s="439"/>
      <c r="L20" s="439"/>
      <c r="M20" s="439"/>
      <c r="N20" s="439"/>
      <c r="O20" s="439"/>
      <c r="P20" s="439"/>
      <c r="Q20" s="439"/>
      <c r="R20" s="439"/>
      <c r="S20" s="439"/>
      <c r="T20" s="438">
        <f t="shared" si="9"/>
        <v>0</v>
      </c>
      <c r="U20" s="438">
        <f t="shared" si="10"/>
        <v>0</v>
      </c>
      <c r="V20" s="439"/>
      <c r="W20" s="438">
        <f t="shared" si="11"/>
        <v>0</v>
      </c>
      <c r="X20" s="192"/>
      <c r="Y20" s="192"/>
      <c r="AA20" s="267">
        <f t="shared" si="1"/>
        <v>0</v>
      </c>
    </row>
    <row r="21" spans="1:27" s="194" customFormat="1" x14ac:dyDescent="0.25">
      <c r="A21" s="189"/>
      <c r="B21" s="190" t="s">
        <v>12</v>
      </c>
      <c r="C21" s="191" t="s">
        <v>13</v>
      </c>
      <c r="D21" s="192"/>
      <c r="E21" s="192"/>
      <c r="F21" s="193">
        <f t="shared" si="2"/>
        <v>0</v>
      </c>
      <c r="G21" s="193"/>
      <c r="H21" s="439"/>
      <c r="I21" s="439"/>
      <c r="J21" s="438">
        <f t="shared" si="6"/>
        <v>0</v>
      </c>
      <c r="K21" s="439"/>
      <c r="L21" s="439"/>
      <c r="M21" s="439">
        <v>0</v>
      </c>
      <c r="N21" s="439"/>
      <c r="O21" s="439"/>
      <c r="P21" s="439"/>
      <c r="Q21" s="439"/>
      <c r="R21" s="439"/>
      <c r="S21" s="439"/>
      <c r="T21" s="438">
        <f t="shared" si="9"/>
        <v>0</v>
      </c>
      <c r="U21" s="438">
        <f t="shared" si="10"/>
        <v>0</v>
      </c>
      <c r="V21" s="450">
        <v>93000</v>
      </c>
      <c r="W21" s="438">
        <f t="shared" si="11"/>
        <v>93000</v>
      </c>
      <c r="X21" s="192"/>
      <c r="Y21" s="192"/>
      <c r="AA21" s="267">
        <f t="shared" si="1"/>
        <v>0</v>
      </c>
    </row>
    <row r="22" spans="1:27" s="194" customFormat="1" ht="12.75" hidden="1" customHeight="1" x14ac:dyDescent="0.25">
      <c r="A22" s="189"/>
      <c r="B22" s="190" t="s">
        <v>14</v>
      </c>
      <c r="C22" s="191" t="s">
        <v>15</v>
      </c>
      <c r="D22" s="192"/>
      <c r="E22" s="192"/>
      <c r="F22" s="193">
        <f t="shared" si="2"/>
        <v>0</v>
      </c>
      <c r="G22" s="193"/>
      <c r="H22" s="439"/>
      <c r="I22" s="439"/>
      <c r="J22" s="438">
        <f t="shared" si="6"/>
        <v>0</v>
      </c>
      <c r="K22" s="439"/>
      <c r="L22" s="439"/>
      <c r="M22" s="439">
        <v>0</v>
      </c>
      <c r="N22" s="439"/>
      <c r="O22" s="439"/>
      <c r="P22" s="439"/>
      <c r="Q22" s="439"/>
      <c r="R22" s="439"/>
      <c r="S22" s="439"/>
      <c r="T22" s="438">
        <f t="shared" si="9"/>
        <v>0</v>
      </c>
      <c r="U22" s="438">
        <f t="shared" si="10"/>
        <v>0</v>
      </c>
      <c r="V22" s="439">
        <v>0</v>
      </c>
      <c r="W22" s="438">
        <f t="shared" si="11"/>
        <v>0</v>
      </c>
      <c r="X22" s="192"/>
      <c r="Y22" s="192"/>
      <c r="AA22" s="267">
        <f t="shared" si="1"/>
        <v>0</v>
      </c>
    </row>
    <row r="23" spans="1:27" s="184" customFormat="1" ht="12.75" customHeight="1" x14ac:dyDescent="0.25">
      <c r="A23" s="181"/>
      <c r="B23" s="181">
        <v>32</v>
      </c>
      <c r="C23" s="182"/>
      <c r="D23" s="183">
        <f t="shared" ref="D23:S23" si="27">SUM(D24+D29+D36+D46+D48)</f>
        <v>0</v>
      </c>
      <c r="E23" s="183">
        <f t="shared" si="27"/>
        <v>0</v>
      </c>
      <c r="F23" s="193">
        <f t="shared" si="2"/>
        <v>108892.82</v>
      </c>
      <c r="G23" s="183"/>
      <c r="H23" s="446">
        <f t="shared" si="27"/>
        <v>54446.41</v>
      </c>
      <c r="I23" s="446">
        <f t="shared" si="27"/>
        <v>0</v>
      </c>
      <c r="J23" s="438">
        <f t="shared" si="6"/>
        <v>54446.41</v>
      </c>
      <c r="K23" s="446">
        <f t="shared" si="27"/>
        <v>0</v>
      </c>
      <c r="L23" s="446">
        <f t="shared" si="27"/>
        <v>0</v>
      </c>
      <c r="M23" s="446">
        <f t="shared" ref="M23" si="28">SUM(M24+M29+M36+M46+M48)</f>
        <v>0</v>
      </c>
      <c r="N23" s="446"/>
      <c r="O23" s="446">
        <f t="shared" ref="O23" si="29">SUM(O24+O29+O36+O46+O48)</f>
        <v>0</v>
      </c>
      <c r="P23" s="446">
        <f t="shared" si="27"/>
        <v>0</v>
      </c>
      <c r="Q23" s="446">
        <f t="shared" si="27"/>
        <v>0</v>
      </c>
      <c r="R23" s="446">
        <f t="shared" si="27"/>
        <v>0</v>
      </c>
      <c r="S23" s="446">
        <f t="shared" si="27"/>
        <v>0</v>
      </c>
      <c r="T23" s="438">
        <f t="shared" si="9"/>
        <v>0</v>
      </c>
      <c r="U23" s="438">
        <f t="shared" si="10"/>
        <v>54446.41</v>
      </c>
      <c r="V23" s="446">
        <f>SUM(V24+V29+V36+V46+V48)</f>
        <v>33200</v>
      </c>
      <c r="W23" s="438">
        <f t="shared" si="11"/>
        <v>87646.41</v>
      </c>
      <c r="X23" s="183">
        <v>85800</v>
      </c>
      <c r="Y23" s="183">
        <v>91500</v>
      </c>
      <c r="AA23" s="267">
        <f t="shared" si="1"/>
        <v>54446.41</v>
      </c>
    </row>
    <row r="24" spans="1:27" s="184" customFormat="1" ht="12.75" customHeight="1" x14ac:dyDescent="0.25">
      <c r="A24" s="181"/>
      <c r="B24" s="181">
        <v>321</v>
      </c>
      <c r="C24" s="182"/>
      <c r="D24" s="183">
        <f t="shared" ref="D24:V24" si="30">SUM(D25+D26+D27+D28)</f>
        <v>0</v>
      </c>
      <c r="E24" s="183">
        <f t="shared" si="30"/>
        <v>0</v>
      </c>
      <c r="F24" s="193">
        <f t="shared" si="2"/>
        <v>2840</v>
      </c>
      <c r="G24" s="183"/>
      <c r="H24" s="446">
        <f t="shared" si="30"/>
        <v>1420</v>
      </c>
      <c r="I24" s="446">
        <f t="shared" si="30"/>
        <v>0</v>
      </c>
      <c r="J24" s="438">
        <f t="shared" si="6"/>
        <v>1420</v>
      </c>
      <c r="K24" s="446">
        <f t="shared" si="30"/>
        <v>0</v>
      </c>
      <c r="L24" s="446">
        <f t="shared" si="30"/>
        <v>0</v>
      </c>
      <c r="M24" s="446">
        <f t="shared" ref="M24" si="31">SUM(M25+M26+M27+M28)</f>
        <v>0</v>
      </c>
      <c r="N24" s="446"/>
      <c r="O24" s="446">
        <f t="shared" ref="O24" si="32">SUM(O25+O26+O27+O28)</f>
        <v>0</v>
      </c>
      <c r="P24" s="446">
        <f t="shared" si="30"/>
        <v>0</v>
      </c>
      <c r="Q24" s="446">
        <f t="shared" si="30"/>
        <v>0</v>
      </c>
      <c r="R24" s="446">
        <f t="shared" si="30"/>
        <v>0</v>
      </c>
      <c r="S24" s="446">
        <f t="shared" si="30"/>
        <v>0</v>
      </c>
      <c r="T24" s="438">
        <f t="shared" si="9"/>
        <v>0</v>
      </c>
      <c r="U24" s="438">
        <f t="shared" si="10"/>
        <v>1420</v>
      </c>
      <c r="V24" s="446">
        <f t="shared" si="30"/>
        <v>31500</v>
      </c>
      <c r="W24" s="438">
        <f t="shared" si="11"/>
        <v>32920</v>
      </c>
      <c r="X24" s="183">
        <f t="shared" ref="X24" si="33">SUM(X25+X26+X27+X28)</f>
        <v>0</v>
      </c>
      <c r="Y24" s="183">
        <f t="shared" ref="Y24" si="34">SUM(Y25+Y26+Y27+Y28)</f>
        <v>0</v>
      </c>
      <c r="AA24" s="267">
        <f t="shared" si="1"/>
        <v>1420</v>
      </c>
    </row>
    <row r="25" spans="1:27" s="194" customFormat="1" x14ac:dyDescent="0.25">
      <c r="A25" s="189"/>
      <c r="B25" s="190" t="s">
        <v>16</v>
      </c>
      <c r="C25" s="191" t="s">
        <v>17</v>
      </c>
      <c r="D25" s="192"/>
      <c r="E25" s="192"/>
      <c r="F25" s="193">
        <f t="shared" si="2"/>
        <v>2840</v>
      </c>
      <c r="G25" s="193"/>
      <c r="H25" s="439">
        <v>1420</v>
      </c>
      <c r="I25" s="439"/>
      <c r="J25" s="438">
        <f t="shared" si="6"/>
        <v>1420</v>
      </c>
      <c r="K25" s="439"/>
      <c r="L25" s="439"/>
      <c r="M25" s="439"/>
      <c r="N25" s="439"/>
      <c r="O25" s="439"/>
      <c r="P25" s="439"/>
      <c r="Q25" s="439"/>
      <c r="R25" s="439"/>
      <c r="S25" s="439"/>
      <c r="T25" s="438">
        <f t="shared" si="9"/>
        <v>0</v>
      </c>
      <c r="U25" s="438">
        <f t="shared" si="10"/>
        <v>1420</v>
      </c>
      <c r="V25" s="439"/>
      <c r="W25" s="438">
        <f t="shared" si="11"/>
        <v>1420</v>
      </c>
      <c r="X25" s="192"/>
      <c r="Y25" s="192"/>
      <c r="AA25" s="267">
        <f t="shared" si="1"/>
        <v>1420</v>
      </c>
    </row>
    <row r="26" spans="1:27" s="194" customFormat="1" x14ac:dyDescent="0.25">
      <c r="A26" s="189"/>
      <c r="B26" s="190" t="s">
        <v>18</v>
      </c>
      <c r="C26" s="191" t="s">
        <v>19</v>
      </c>
      <c r="D26" s="192"/>
      <c r="E26" s="192"/>
      <c r="F26" s="193">
        <f t="shared" si="2"/>
        <v>0</v>
      </c>
      <c r="G26" s="193"/>
      <c r="H26" s="439">
        <v>0</v>
      </c>
      <c r="I26" s="439"/>
      <c r="J26" s="438">
        <f t="shared" si="6"/>
        <v>0</v>
      </c>
      <c r="K26" s="439"/>
      <c r="L26" s="439"/>
      <c r="M26" s="439"/>
      <c r="N26" s="439"/>
      <c r="O26" s="439"/>
      <c r="P26" s="439"/>
      <c r="Q26" s="439"/>
      <c r="R26" s="439"/>
      <c r="S26" s="439"/>
      <c r="T26" s="438">
        <f t="shared" si="9"/>
        <v>0</v>
      </c>
      <c r="U26" s="438">
        <f t="shared" si="10"/>
        <v>0</v>
      </c>
      <c r="V26" s="439">
        <v>31500</v>
      </c>
      <c r="W26" s="438">
        <f t="shared" si="11"/>
        <v>31500</v>
      </c>
      <c r="X26" s="192"/>
      <c r="Y26" s="192"/>
      <c r="AA26" s="267">
        <f t="shared" si="1"/>
        <v>0</v>
      </c>
    </row>
    <row r="27" spans="1:27" s="194" customFormat="1" hidden="1" x14ac:dyDescent="0.25">
      <c r="A27" s="189"/>
      <c r="B27" s="190" t="s">
        <v>20</v>
      </c>
      <c r="C27" s="191" t="s">
        <v>21</v>
      </c>
      <c r="D27" s="192"/>
      <c r="E27" s="192"/>
      <c r="F27" s="193">
        <f t="shared" si="2"/>
        <v>0</v>
      </c>
      <c r="G27" s="193"/>
      <c r="H27" s="439">
        <v>0</v>
      </c>
      <c r="I27" s="439"/>
      <c r="J27" s="438">
        <f t="shared" si="6"/>
        <v>0</v>
      </c>
      <c r="K27" s="439"/>
      <c r="L27" s="439"/>
      <c r="M27" s="439"/>
      <c r="N27" s="439"/>
      <c r="O27" s="439"/>
      <c r="P27" s="439"/>
      <c r="Q27" s="439"/>
      <c r="R27" s="439"/>
      <c r="S27" s="439"/>
      <c r="T27" s="438">
        <f t="shared" si="9"/>
        <v>0</v>
      </c>
      <c r="U27" s="438">
        <f t="shared" si="10"/>
        <v>0</v>
      </c>
      <c r="V27" s="439"/>
      <c r="W27" s="438">
        <f t="shared" si="11"/>
        <v>0</v>
      </c>
      <c r="X27" s="192"/>
      <c r="Y27" s="192"/>
      <c r="AA27" s="267">
        <f t="shared" si="1"/>
        <v>0</v>
      </c>
    </row>
    <row r="28" spans="1:27" s="194" customFormat="1" hidden="1" x14ac:dyDescent="0.25">
      <c r="A28" s="189"/>
      <c r="B28" s="189">
        <v>3214</v>
      </c>
      <c r="C28" s="191" t="s">
        <v>22</v>
      </c>
      <c r="D28" s="192"/>
      <c r="E28" s="192"/>
      <c r="F28" s="193">
        <f t="shared" si="2"/>
        <v>0</v>
      </c>
      <c r="G28" s="193"/>
      <c r="H28" s="439">
        <v>0</v>
      </c>
      <c r="I28" s="439"/>
      <c r="J28" s="438">
        <f t="shared" si="6"/>
        <v>0</v>
      </c>
      <c r="K28" s="439"/>
      <c r="L28" s="439"/>
      <c r="M28" s="439"/>
      <c r="N28" s="439"/>
      <c r="O28" s="439"/>
      <c r="P28" s="439"/>
      <c r="Q28" s="439"/>
      <c r="R28" s="439"/>
      <c r="S28" s="439"/>
      <c r="T28" s="438">
        <f t="shared" si="9"/>
        <v>0</v>
      </c>
      <c r="U28" s="438">
        <f t="shared" si="10"/>
        <v>0</v>
      </c>
      <c r="V28" s="439"/>
      <c r="W28" s="438">
        <f t="shared" si="11"/>
        <v>0</v>
      </c>
      <c r="X28" s="192"/>
      <c r="Y28" s="192"/>
      <c r="AA28" s="267">
        <f t="shared" si="1"/>
        <v>0</v>
      </c>
    </row>
    <row r="29" spans="1:27" s="184" customFormat="1" x14ac:dyDescent="0.25">
      <c r="A29" s="181"/>
      <c r="B29" s="181">
        <v>322</v>
      </c>
      <c r="C29" s="182"/>
      <c r="D29" s="183">
        <f t="shared" ref="D29:V29" si="35">SUM(D30+D31+D32+D33+D34+D35)</f>
        <v>0</v>
      </c>
      <c r="E29" s="183">
        <f t="shared" si="35"/>
        <v>0</v>
      </c>
      <c r="F29" s="193">
        <f t="shared" si="2"/>
        <v>37482.82</v>
      </c>
      <c r="G29" s="183"/>
      <c r="H29" s="446">
        <f t="shared" si="35"/>
        <v>18741.41</v>
      </c>
      <c r="I29" s="446">
        <f t="shared" si="35"/>
        <v>0</v>
      </c>
      <c r="J29" s="438">
        <f t="shared" si="6"/>
        <v>18741.41</v>
      </c>
      <c r="K29" s="446">
        <f t="shared" si="35"/>
        <v>0</v>
      </c>
      <c r="L29" s="446">
        <f t="shared" si="35"/>
        <v>0</v>
      </c>
      <c r="M29" s="446">
        <f t="shared" ref="M29" si="36">SUM(M30+M31+M32+M33+M34+M35)</f>
        <v>0</v>
      </c>
      <c r="N29" s="446"/>
      <c r="O29" s="446">
        <f t="shared" ref="O29" si="37">SUM(O30+O31+O32+O33+O34+O35)</f>
        <v>0</v>
      </c>
      <c r="P29" s="446">
        <f t="shared" si="35"/>
        <v>0</v>
      </c>
      <c r="Q29" s="446">
        <f t="shared" si="35"/>
        <v>0</v>
      </c>
      <c r="R29" s="446">
        <f t="shared" si="35"/>
        <v>0</v>
      </c>
      <c r="S29" s="446">
        <f t="shared" si="35"/>
        <v>0</v>
      </c>
      <c r="T29" s="438">
        <f t="shared" si="9"/>
        <v>0</v>
      </c>
      <c r="U29" s="438">
        <f t="shared" si="10"/>
        <v>18741.41</v>
      </c>
      <c r="V29" s="446">
        <f t="shared" si="35"/>
        <v>0</v>
      </c>
      <c r="W29" s="438">
        <f t="shared" si="11"/>
        <v>18741.41</v>
      </c>
      <c r="X29" s="183">
        <f t="shared" ref="X29" si="38">SUM(X30+X31+X32+X33+X34+X35)</f>
        <v>0</v>
      </c>
      <c r="Y29" s="183">
        <f t="shared" ref="Y29" si="39">SUM(Y30+Y31+Y32+Y33+Y34+Y35)</f>
        <v>0</v>
      </c>
      <c r="AA29" s="267">
        <f t="shared" si="1"/>
        <v>18741.41</v>
      </c>
    </row>
    <row r="30" spans="1:27" s="194" customFormat="1" x14ac:dyDescent="0.25">
      <c r="A30" s="189"/>
      <c r="B30" s="190" t="s">
        <v>23</v>
      </c>
      <c r="C30" s="191" t="s">
        <v>586</v>
      </c>
      <c r="D30" s="192"/>
      <c r="E30" s="192"/>
      <c r="F30" s="193">
        <f t="shared" si="2"/>
        <v>8500</v>
      </c>
      <c r="G30" s="193"/>
      <c r="H30" s="439">
        <v>4250</v>
      </c>
      <c r="I30" s="439"/>
      <c r="J30" s="438">
        <f t="shared" si="6"/>
        <v>4250</v>
      </c>
      <c r="K30" s="439"/>
      <c r="L30" s="439"/>
      <c r="M30" s="439"/>
      <c r="N30" s="439"/>
      <c r="O30" s="439"/>
      <c r="P30" s="439"/>
      <c r="Q30" s="439"/>
      <c r="R30" s="439"/>
      <c r="S30" s="439"/>
      <c r="T30" s="438">
        <f t="shared" si="9"/>
        <v>0</v>
      </c>
      <c r="U30" s="438">
        <f t="shared" si="10"/>
        <v>4250</v>
      </c>
      <c r="V30" s="439"/>
      <c r="W30" s="438">
        <f t="shared" si="11"/>
        <v>4250</v>
      </c>
      <c r="X30" s="192"/>
      <c r="Y30" s="192"/>
      <c r="AA30" s="267">
        <f t="shared" si="1"/>
        <v>4250</v>
      </c>
    </row>
    <row r="31" spans="1:27" s="194" customFormat="1" hidden="1" x14ac:dyDescent="0.25">
      <c r="A31" s="189"/>
      <c r="B31" s="190" t="s">
        <v>25</v>
      </c>
      <c r="C31" s="191" t="s">
        <v>26</v>
      </c>
      <c r="D31" s="192"/>
      <c r="E31" s="192"/>
      <c r="F31" s="193">
        <f t="shared" si="2"/>
        <v>0</v>
      </c>
      <c r="G31" s="193"/>
      <c r="H31" s="439"/>
      <c r="I31" s="439"/>
      <c r="J31" s="438">
        <f t="shared" si="6"/>
        <v>0</v>
      </c>
      <c r="K31" s="439"/>
      <c r="L31" s="439"/>
      <c r="M31" s="439"/>
      <c r="N31" s="439"/>
      <c r="O31" s="439"/>
      <c r="P31" s="439"/>
      <c r="Q31" s="439"/>
      <c r="R31" s="439"/>
      <c r="S31" s="439"/>
      <c r="T31" s="438">
        <f t="shared" si="9"/>
        <v>0</v>
      </c>
      <c r="U31" s="438">
        <f t="shared" si="10"/>
        <v>0</v>
      </c>
      <c r="V31" s="439"/>
      <c r="W31" s="438">
        <f t="shared" si="11"/>
        <v>0</v>
      </c>
      <c r="X31" s="192"/>
      <c r="Y31" s="192"/>
      <c r="AA31" s="267">
        <f t="shared" si="1"/>
        <v>0</v>
      </c>
    </row>
    <row r="32" spans="1:27" s="194" customFormat="1" x14ac:dyDescent="0.25">
      <c r="A32" s="189"/>
      <c r="B32" s="190" t="s">
        <v>27</v>
      </c>
      <c r="C32" s="191" t="s">
        <v>28</v>
      </c>
      <c r="D32" s="192"/>
      <c r="E32" s="192"/>
      <c r="F32" s="193">
        <f t="shared" si="2"/>
        <v>24472.82</v>
      </c>
      <c r="G32" s="193"/>
      <c r="H32" s="439">
        <v>12236.41</v>
      </c>
      <c r="I32" s="439"/>
      <c r="J32" s="438">
        <f t="shared" si="6"/>
        <v>12236.41</v>
      </c>
      <c r="K32" s="439"/>
      <c r="L32" s="439"/>
      <c r="M32" s="439"/>
      <c r="N32" s="439"/>
      <c r="O32" s="439"/>
      <c r="P32" s="439"/>
      <c r="Q32" s="439"/>
      <c r="R32" s="439"/>
      <c r="S32" s="439"/>
      <c r="T32" s="438">
        <f t="shared" si="9"/>
        <v>0</v>
      </c>
      <c r="U32" s="438">
        <f t="shared" si="10"/>
        <v>12236.41</v>
      </c>
      <c r="V32" s="439"/>
      <c r="W32" s="438">
        <f t="shared" si="11"/>
        <v>12236.41</v>
      </c>
      <c r="X32" s="192"/>
      <c r="Y32" s="192"/>
      <c r="AA32" s="267">
        <f t="shared" si="1"/>
        <v>12236.41</v>
      </c>
    </row>
    <row r="33" spans="1:27" s="194" customFormat="1" x14ac:dyDescent="0.25">
      <c r="A33" s="189"/>
      <c r="B33" s="190" t="s">
        <v>29</v>
      </c>
      <c r="C33" s="191" t="s">
        <v>30</v>
      </c>
      <c r="D33" s="192"/>
      <c r="E33" s="192"/>
      <c r="F33" s="193">
        <f t="shared" si="2"/>
        <v>3980</v>
      </c>
      <c r="G33" s="193"/>
      <c r="H33" s="439">
        <v>1990</v>
      </c>
      <c r="I33" s="439"/>
      <c r="J33" s="438">
        <f t="shared" si="6"/>
        <v>1990</v>
      </c>
      <c r="K33" s="439"/>
      <c r="L33" s="439"/>
      <c r="M33" s="439"/>
      <c r="N33" s="439"/>
      <c r="O33" s="439"/>
      <c r="P33" s="439"/>
      <c r="Q33" s="439"/>
      <c r="R33" s="439"/>
      <c r="S33" s="439"/>
      <c r="T33" s="438">
        <f t="shared" si="9"/>
        <v>0</v>
      </c>
      <c r="U33" s="438">
        <f t="shared" si="10"/>
        <v>1990</v>
      </c>
      <c r="V33" s="439"/>
      <c r="W33" s="438">
        <f t="shared" si="11"/>
        <v>1990</v>
      </c>
      <c r="X33" s="192"/>
      <c r="Y33" s="192"/>
      <c r="AA33" s="267">
        <f t="shared" si="1"/>
        <v>1990</v>
      </c>
    </row>
    <row r="34" spans="1:27" s="194" customFormat="1" hidden="1" x14ac:dyDescent="0.25">
      <c r="A34" s="189"/>
      <c r="B34" s="190" t="s">
        <v>31</v>
      </c>
      <c r="C34" s="191" t="s">
        <v>32</v>
      </c>
      <c r="D34" s="192"/>
      <c r="E34" s="192"/>
      <c r="F34" s="193">
        <f t="shared" si="2"/>
        <v>0</v>
      </c>
      <c r="G34" s="193"/>
      <c r="H34" s="439"/>
      <c r="I34" s="439"/>
      <c r="J34" s="438">
        <f t="shared" si="6"/>
        <v>0</v>
      </c>
      <c r="K34" s="439"/>
      <c r="L34" s="439"/>
      <c r="M34" s="439"/>
      <c r="N34" s="439"/>
      <c r="O34" s="439"/>
      <c r="P34" s="439"/>
      <c r="Q34" s="439"/>
      <c r="R34" s="439"/>
      <c r="S34" s="439"/>
      <c r="T34" s="438">
        <f t="shared" si="9"/>
        <v>0</v>
      </c>
      <c r="U34" s="438">
        <f t="shared" si="10"/>
        <v>0</v>
      </c>
      <c r="V34" s="439"/>
      <c r="W34" s="438">
        <f t="shared" si="11"/>
        <v>0</v>
      </c>
      <c r="X34" s="192"/>
      <c r="Y34" s="192"/>
      <c r="AA34" s="267">
        <f t="shared" si="1"/>
        <v>0</v>
      </c>
    </row>
    <row r="35" spans="1:27" s="194" customFormat="1" x14ac:dyDescent="0.25">
      <c r="A35" s="189"/>
      <c r="B35" s="196" t="s">
        <v>33</v>
      </c>
      <c r="C35" s="191" t="s">
        <v>34</v>
      </c>
      <c r="D35" s="192"/>
      <c r="E35" s="192"/>
      <c r="F35" s="193">
        <f t="shared" si="2"/>
        <v>530</v>
      </c>
      <c r="G35" s="193"/>
      <c r="H35" s="439">
        <v>265</v>
      </c>
      <c r="I35" s="439"/>
      <c r="J35" s="438">
        <f t="shared" si="6"/>
        <v>265</v>
      </c>
      <c r="K35" s="439"/>
      <c r="L35" s="439"/>
      <c r="M35" s="439"/>
      <c r="N35" s="439"/>
      <c r="O35" s="439"/>
      <c r="P35" s="439"/>
      <c r="Q35" s="439"/>
      <c r="R35" s="439"/>
      <c r="S35" s="439"/>
      <c r="T35" s="438">
        <f t="shared" si="9"/>
        <v>0</v>
      </c>
      <c r="U35" s="438">
        <f t="shared" si="10"/>
        <v>265</v>
      </c>
      <c r="V35" s="439"/>
      <c r="W35" s="438">
        <f t="shared" si="11"/>
        <v>265</v>
      </c>
      <c r="X35" s="192"/>
      <c r="Y35" s="192"/>
      <c r="AA35" s="267">
        <f t="shared" si="1"/>
        <v>265</v>
      </c>
    </row>
    <row r="36" spans="1:27" s="184" customFormat="1" x14ac:dyDescent="0.25">
      <c r="A36" s="181"/>
      <c r="B36" s="181">
        <v>323</v>
      </c>
      <c r="C36" s="182"/>
      <c r="D36" s="183">
        <f t="shared" ref="D36:V36" si="40">SUM(D37+D38+D39+D40+D41+D42+D43+D44+D45)</f>
        <v>0</v>
      </c>
      <c r="E36" s="183">
        <f t="shared" si="40"/>
        <v>0</v>
      </c>
      <c r="F36" s="193">
        <f t="shared" si="2"/>
        <v>62160</v>
      </c>
      <c r="G36" s="183"/>
      <c r="H36" s="446">
        <f t="shared" si="40"/>
        <v>31080</v>
      </c>
      <c r="I36" s="446">
        <f t="shared" si="40"/>
        <v>0</v>
      </c>
      <c r="J36" s="438">
        <f t="shared" si="6"/>
        <v>31080</v>
      </c>
      <c r="K36" s="446">
        <f t="shared" si="40"/>
        <v>0</v>
      </c>
      <c r="L36" s="446">
        <f t="shared" si="40"/>
        <v>0</v>
      </c>
      <c r="M36" s="446">
        <f t="shared" ref="M36" si="41">SUM(M37+M38+M39+M40+M41+M42+M43+M44+M45)</f>
        <v>0</v>
      </c>
      <c r="N36" s="446"/>
      <c r="O36" s="446">
        <f t="shared" ref="O36" si="42">SUM(O37+O38+O39+O40+O41+O42+O43+O44+O45)</f>
        <v>0</v>
      </c>
      <c r="P36" s="446">
        <f t="shared" si="40"/>
        <v>0</v>
      </c>
      <c r="Q36" s="446">
        <f t="shared" si="40"/>
        <v>0</v>
      </c>
      <c r="R36" s="446">
        <f t="shared" si="40"/>
        <v>0</v>
      </c>
      <c r="S36" s="446">
        <f t="shared" si="40"/>
        <v>0</v>
      </c>
      <c r="T36" s="438">
        <f t="shared" si="9"/>
        <v>0</v>
      </c>
      <c r="U36" s="438">
        <f t="shared" si="10"/>
        <v>31080</v>
      </c>
      <c r="V36" s="446">
        <f t="shared" si="40"/>
        <v>0</v>
      </c>
      <c r="W36" s="438">
        <f t="shared" si="11"/>
        <v>31080</v>
      </c>
      <c r="X36" s="183">
        <f t="shared" ref="X36" si="43">SUM(X37+X38+X39+X40+X41+X42+X43+X44+X45)</f>
        <v>0</v>
      </c>
      <c r="Y36" s="183">
        <f t="shared" ref="Y36" si="44">SUM(Y37+Y38+Y39+Y40+Y41+Y42+Y43+Y44+Y45)</f>
        <v>0</v>
      </c>
      <c r="AA36" s="267">
        <f t="shared" si="1"/>
        <v>31080</v>
      </c>
    </row>
    <row r="37" spans="1:27" s="194" customFormat="1" x14ac:dyDescent="0.25">
      <c r="A37" s="189"/>
      <c r="B37" s="190" t="s">
        <v>35</v>
      </c>
      <c r="C37" s="191" t="s">
        <v>36</v>
      </c>
      <c r="D37" s="192"/>
      <c r="E37" s="192"/>
      <c r="F37" s="193">
        <f t="shared" si="2"/>
        <v>2900</v>
      </c>
      <c r="G37" s="193"/>
      <c r="H37" s="439">
        <v>1450</v>
      </c>
      <c r="I37" s="439"/>
      <c r="J37" s="438">
        <f t="shared" si="6"/>
        <v>1450</v>
      </c>
      <c r="K37" s="439"/>
      <c r="L37" s="439"/>
      <c r="M37" s="439"/>
      <c r="N37" s="439"/>
      <c r="O37" s="439"/>
      <c r="P37" s="439"/>
      <c r="Q37" s="439"/>
      <c r="R37" s="439"/>
      <c r="S37" s="439"/>
      <c r="T37" s="438">
        <f t="shared" si="9"/>
        <v>0</v>
      </c>
      <c r="U37" s="438">
        <f t="shared" si="10"/>
        <v>1450</v>
      </c>
      <c r="V37" s="439"/>
      <c r="W37" s="438">
        <f t="shared" si="11"/>
        <v>1450</v>
      </c>
      <c r="X37" s="192"/>
      <c r="Y37" s="192"/>
      <c r="AA37" s="267">
        <f t="shared" si="1"/>
        <v>1450</v>
      </c>
    </row>
    <row r="38" spans="1:27" s="194" customFormat="1" x14ac:dyDescent="0.25">
      <c r="A38" s="189"/>
      <c r="B38" s="190" t="s">
        <v>37</v>
      </c>
      <c r="C38" s="191" t="s">
        <v>38</v>
      </c>
      <c r="D38" s="192"/>
      <c r="E38" s="192"/>
      <c r="F38" s="193">
        <f t="shared" si="2"/>
        <v>10000</v>
      </c>
      <c r="G38" s="193"/>
      <c r="H38" s="439">
        <v>5000</v>
      </c>
      <c r="I38" s="439"/>
      <c r="J38" s="438">
        <f t="shared" si="6"/>
        <v>5000</v>
      </c>
      <c r="K38" s="439"/>
      <c r="L38" s="439"/>
      <c r="M38" s="439"/>
      <c r="N38" s="439"/>
      <c r="O38" s="439"/>
      <c r="P38" s="439"/>
      <c r="Q38" s="439"/>
      <c r="R38" s="439"/>
      <c r="S38" s="439"/>
      <c r="T38" s="438">
        <f t="shared" si="9"/>
        <v>0</v>
      </c>
      <c r="U38" s="438">
        <f t="shared" si="10"/>
        <v>5000</v>
      </c>
      <c r="V38" s="439"/>
      <c r="W38" s="438">
        <f t="shared" si="11"/>
        <v>5000</v>
      </c>
      <c r="X38" s="192"/>
      <c r="Y38" s="192"/>
      <c r="AA38" s="267">
        <f t="shared" si="1"/>
        <v>5000</v>
      </c>
    </row>
    <row r="39" spans="1:27" s="194" customFormat="1" hidden="1" x14ac:dyDescent="0.25">
      <c r="A39" s="189"/>
      <c r="B39" s="190" t="s">
        <v>39</v>
      </c>
      <c r="C39" s="191" t="s">
        <v>40</v>
      </c>
      <c r="D39" s="192"/>
      <c r="E39" s="192"/>
      <c r="F39" s="193">
        <f t="shared" si="2"/>
        <v>0</v>
      </c>
      <c r="G39" s="193"/>
      <c r="H39" s="439"/>
      <c r="I39" s="439"/>
      <c r="J39" s="438">
        <f t="shared" si="6"/>
        <v>0</v>
      </c>
      <c r="K39" s="439"/>
      <c r="L39" s="439"/>
      <c r="M39" s="439"/>
      <c r="N39" s="439"/>
      <c r="O39" s="439"/>
      <c r="P39" s="439"/>
      <c r="Q39" s="439"/>
      <c r="R39" s="439"/>
      <c r="S39" s="439"/>
      <c r="T39" s="438">
        <f t="shared" si="9"/>
        <v>0</v>
      </c>
      <c r="U39" s="438">
        <f t="shared" si="10"/>
        <v>0</v>
      </c>
      <c r="V39" s="439"/>
      <c r="W39" s="438">
        <f t="shared" si="11"/>
        <v>0</v>
      </c>
      <c r="X39" s="192"/>
      <c r="Y39" s="192"/>
      <c r="AA39" s="267">
        <f t="shared" si="1"/>
        <v>0</v>
      </c>
    </row>
    <row r="40" spans="1:27" s="194" customFormat="1" x14ac:dyDescent="0.25">
      <c r="A40" s="189"/>
      <c r="B40" s="190" t="s">
        <v>41</v>
      </c>
      <c r="C40" s="191" t="s">
        <v>42</v>
      </c>
      <c r="D40" s="192"/>
      <c r="E40" s="192"/>
      <c r="F40" s="193">
        <f t="shared" si="2"/>
        <v>8000</v>
      </c>
      <c r="G40" s="193"/>
      <c r="H40" s="439">
        <v>4000</v>
      </c>
      <c r="I40" s="439"/>
      <c r="J40" s="438">
        <f t="shared" si="6"/>
        <v>4000</v>
      </c>
      <c r="K40" s="439"/>
      <c r="L40" s="439"/>
      <c r="M40" s="439"/>
      <c r="N40" s="439"/>
      <c r="O40" s="439"/>
      <c r="P40" s="439"/>
      <c r="Q40" s="439"/>
      <c r="R40" s="439"/>
      <c r="S40" s="439"/>
      <c r="T40" s="438">
        <f t="shared" si="9"/>
        <v>0</v>
      </c>
      <c r="U40" s="438">
        <f t="shared" si="10"/>
        <v>4000</v>
      </c>
      <c r="V40" s="439"/>
      <c r="W40" s="438">
        <f t="shared" si="11"/>
        <v>4000</v>
      </c>
      <c r="X40" s="192"/>
      <c r="Y40" s="192"/>
      <c r="AA40" s="267">
        <f t="shared" ref="AA40:AA66" si="45">SUM(H40+T40)</f>
        <v>4000</v>
      </c>
    </row>
    <row r="41" spans="1:27" s="194" customFormat="1" x14ac:dyDescent="0.25">
      <c r="A41" s="189"/>
      <c r="B41" s="190" t="s">
        <v>43</v>
      </c>
      <c r="C41" s="191" t="s">
        <v>44</v>
      </c>
      <c r="D41" s="192"/>
      <c r="E41" s="192"/>
      <c r="F41" s="193">
        <f t="shared" ref="F41:F66" si="46">SUM(H41:S41)</f>
        <v>27660</v>
      </c>
      <c r="G41" s="193"/>
      <c r="H41" s="439">
        <v>13830</v>
      </c>
      <c r="I41" s="439"/>
      <c r="J41" s="438">
        <f t="shared" si="6"/>
        <v>13830</v>
      </c>
      <c r="K41" s="439"/>
      <c r="L41" s="439"/>
      <c r="M41" s="439"/>
      <c r="N41" s="439"/>
      <c r="O41" s="439"/>
      <c r="P41" s="439"/>
      <c r="Q41" s="439"/>
      <c r="R41" s="439"/>
      <c r="S41" s="439"/>
      <c r="T41" s="438">
        <f t="shared" ref="T41:T66" si="47">SUM(K41:S41)</f>
        <v>0</v>
      </c>
      <c r="U41" s="438">
        <f t="shared" ref="U41:U66" si="48">SUM(J41+T41)</f>
        <v>13830</v>
      </c>
      <c r="V41" s="439"/>
      <c r="W41" s="438">
        <f t="shared" si="11"/>
        <v>13830</v>
      </c>
      <c r="X41" s="192"/>
      <c r="Y41" s="192"/>
      <c r="AA41" s="267">
        <f t="shared" si="45"/>
        <v>13830</v>
      </c>
    </row>
    <row r="42" spans="1:27" s="194" customFormat="1" x14ac:dyDescent="0.25">
      <c r="A42" s="189"/>
      <c r="B42" s="190" t="s">
        <v>45</v>
      </c>
      <c r="C42" s="191" t="s">
        <v>46</v>
      </c>
      <c r="D42" s="192"/>
      <c r="E42" s="192"/>
      <c r="F42" s="193">
        <f t="shared" si="46"/>
        <v>4000</v>
      </c>
      <c r="G42" s="193"/>
      <c r="H42" s="439">
        <v>2000</v>
      </c>
      <c r="I42" s="439"/>
      <c r="J42" s="438">
        <f t="shared" si="6"/>
        <v>2000</v>
      </c>
      <c r="K42" s="439"/>
      <c r="L42" s="439"/>
      <c r="M42" s="439"/>
      <c r="N42" s="439"/>
      <c r="O42" s="439"/>
      <c r="P42" s="439"/>
      <c r="Q42" s="439"/>
      <c r="R42" s="439"/>
      <c r="S42" s="439"/>
      <c r="T42" s="438">
        <f t="shared" si="47"/>
        <v>0</v>
      </c>
      <c r="U42" s="438">
        <f t="shared" si="48"/>
        <v>2000</v>
      </c>
      <c r="V42" s="439"/>
      <c r="W42" s="438">
        <f t="shared" si="11"/>
        <v>2000</v>
      </c>
      <c r="X42" s="192"/>
      <c r="Y42" s="192"/>
      <c r="AA42" s="267">
        <f t="shared" si="45"/>
        <v>2000</v>
      </c>
    </row>
    <row r="43" spans="1:27" s="194" customFormat="1" x14ac:dyDescent="0.25">
      <c r="A43" s="189"/>
      <c r="B43" s="190" t="s">
        <v>47</v>
      </c>
      <c r="C43" s="191" t="s">
        <v>48</v>
      </c>
      <c r="D43" s="192"/>
      <c r="E43" s="192"/>
      <c r="F43" s="193">
        <f t="shared" si="46"/>
        <v>4600</v>
      </c>
      <c r="G43" s="193"/>
      <c r="H43" s="439">
        <v>2300</v>
      </c>
      <c r="I43" s="439"/>
      <c r="J43" s="438">
        <f t="shared" si="6"/>
        <v>2300</v>
      </c>
      <c r="K43" s="439"/>
      <c r="L43" s="439"/>
      <c r="M43" s="439"/>
      <c r="N43" s="439"/>
      <c r="O43" s="439"/>
      <c r="P43" s="439"/>
      <c r="Q43" s="439"/>
      <c r="R43" s="439"/>
      <c r="S43" s="439"/>
      <c r="T43" s="438">
        <f t="shared" si="47"/>
        <v>0</v>
      </c>
      <c r="U43" s="438">
        <f t="shared" si="48"/>
        <v>2300</v>
      </c>
      <c r="V43" s="439"/>
      <c r="W43" s="438">
        <f t="shared" si="11"/>
        <v>2300</v>
      </c>
      <c r="X43" s="192"/>
      <c r="Y43" s="192"/>
      <c r="AA43" s="267">
        <f t="shared" si="45"/>
        <v>2300</v>
      </c>
    </row>
    <row r="44" spans="1:27" s="194" customFormat="1" x14ac:dyDescent="0.25">
      <c r="A44" s="189"/>
      <c r="B44" s="190" t="s">
        <v>49</v>
      </c>
      <c r="C44" s="191" t="s">
        <v>50</v>
      </c>
      <c r="D44" s="192"/>
      <c r="E44" s="192"/>
      <c r="F44" s="193">
        <f t="shared" si="46"/>
        <v>3600</v>
      </c>
      <c r="G44" s="193"/>
      <c r="H44" s="439">
        <v>1800</v>
      </c>
      <c r="I44" s="439"/>
      <c r="J44" s="438">
        <f t="shared" si="6"/>
        <v>1800</v>
      </c>
      <c r="K44" s="439"/>
      <c r="L44" s="439"/>
      <c r="M44" s="439"/>
      <c r="N44" s="439"/>
      <c r="O44" s="439"/>
      <c r="P44" s="439"/>
      <c r="Q44" s="439"/>
      <c r="R44" s="439"/>
      <c r="S44" s="439"/>
      <c r="T44" s="438">
        <f t="shared" si="47"/>
        <v>0</v>
      </c>
      <c r="U44" s="438">
        <f t="shared" si="48"/>
        <v>1800</v>
      </c>
      <c r="V44" s="439"/>
      <c r="W44" s="438">
        <f t="shared" si="11"/>
        <v>1800</v>
      </c>
      <c r="X44" s="192"/>
      <c r="Y44" s="192"/>
      <c r="AA44" s="267">
        <f t="shared" si="45"/>
        <v>1800</v>
      </c>
    </row>
    <row r="45" spans="1:27" s="194" customFormat="1" x14ac:dyDescent="0.25">
      <c r="A45" s="189"/>
      <c r="B45" s="190" t="s">
        <v>51</v>
      </c>
      <c r="C45" s="191" t="s">
        <v>52</v>
      </c>
      <c r="D45" s="192"/>
      <c r="E45" s="192"/>
      <c r="F45" s="193">
        <f t="shared" si="46"/>
        <v>1400</v>
      </c>
      <c r="G45" s="193"/>
      <c r="H45" s="439">
        <v>700</v>
      </c>
      <c r="I45" s="439"/>
      <c r="J45" s="438">
        <f t="shared" si="6"/>
        <v>700</v>
      </c>
      <c r="K45" s="439"/>
      <c r="L45" s="439"/>
      <c r="M45" s="439"/>
      <c r="N45" s="439"/>
      <c r="O45" s="439"/>
      <c r="P45" s="439"/>
      <c r="Q45" s="439"/>
      <c r="R45" s="439"/>
      <c r="S45" s="439"/>
      <c r="T45" s="438">
        <f t="shared" si="47"/>
        <v>0</v>
      </c>
      <c r="U45" s="438">
        <f t="shared" si="48"/>
        <v>700</v>
      </c>
      <c r="V45" s="439"/>
      <c r="W45" s="438">
        <f t="shared" si="11"/>
        <v>700</v>
      </c>
      <c r="X45" s="192"/>
      <c r="Y45" s="192"/>
      <c r="AA45" s="267">
        <f t="shared" si="45"/>
        <v>700</v>
      </c>
    </row>
    <row r="46" spans="1:27" s="184" customFormat="1" hidden="1" x14ac:dyDescent="0.25">
      <c r="A46" s="181"/>
      <c r="B46" s="181">
        <v>324</v>
      </c>
      <c r="C46" s="182"/>
      <c r="D46" s="183">
        <f>SUM(D47)</f>
        <v>0</v>
      </c>
      <c r="E46" s="183">
        <f t="shared" ref="E46:V46" si="49">SUM(E47)</f>
        <v>0</v>
      </c>
      <c r="F46" s="193">
        <f t="shared" si="46"/>
        <v>0</v>
      </c>
      <c r="G46" s="183"/>
      <c r="H46" s="446">
        <f t="shared" si="49"/>
        <v>0</v>
      </c>
      <c r="I46" s="446">
        <f t="shared" si="49"/>
        <v>0</v>
      </c>
      <c r="J46" s="438">
        <f t="shared" si="6"/>
        <v>0</v>
      </c>
      <c r="K46" s="446">
        <f t="shared" si="49"/>
        <v>0</v>
      </c>
      <c r="L46" s="446">
        <f t="shared" si="49"/>
        <v>0</v>
      </c>
      <c r="M46" s="446">
        <f t="shared" si="49"/>
        <v>0</v>
      </c>
      <c r="N46" s="446"/>
      <c r="O46" s="446">
        <f t="shared" si="49"/>
        <v>0</v>
      </c>
      <c r="P46" s="446">
        <f t="shared" si="49"/>
        <v>0</v>
      </c>
      <c r="Q46" s="446">
        <f t="shared" si="49"/>
        <v>0</v>
      </c>
      <c r="R46" s="446">
        <f t="shared" si="49"/>
        <v>0</v>
      </c>
      <c r="S46" s="446">
        <f t="shared" si="49"/>
        <v>0</v>
      </c>
      <c r="T46" s="438">
        <f t="shared" si="47"/>
        <v>0</v>
      </c>
      <c r="U46" s="438">
        <f t="shared" si="48"/>
        <v>0</v>
      </c>
      <c r="V46" s="446">
        <f t="shared" si="49"/>
        <v>0</v>
      </c>
      <c r="W46" s="438">
        <f t="shared" si="11"/>
        <v>0</v>
      </c>
      <c r="X46" s="183">
        <f t="shared" ref="X46:Y46" si="50">SUM(X47)</f>
        <v>0</v>
      </c>
      <c r="Y46" s="183">
        <f t="shared" si="50"/>
        <v>0</v>
      </c>
      <c r="AA46" s="267">
        <f t="shared" si="45"/>
        <v>0</v>
      </c>
    </row>
    <row r="47" spans="1:27" s="194" customFormat="1" hidden="1" x14ac:dyDescent="0.25">
      <c r="A47" s="189"/>
      <c r="B47" s="195" t="s">
        <v>54</v>
      </c>
      <c r="C47" s="191" t="s">
        <v>53</v>
      </c>
      <c r="D47" s="192"/>
      <c r="E47" s="192"/>
      <c r="F47" s="193">
        <f t="shared" si="46"/>
        <v>0</v>
      </c>
      <c r="G47" s="193"/>
      <c r="H47" s="439"/>
      <c r="I47" s="439"/>
      <c r="J47" s="438">
        <f t="shared" si="6"/>
        <v>0</v>
      </c>
      <c r="K47" s="439"/>
      <c r="L47" s="439"/>
      <c r="M47" s="439"/>
      <c r="N47" s="439"/>
      <c r="O47" s="439"/>
      <c r="P47" s="439"/>
      <c r="Q47" s="439"/>
      <c r="R47" s="439"/>
      <c r="S47" s="439"/>
      <c r="T47" s="438">
        <f t="shared" si="47"/>
        <v>0</v>
      </c>
      <c r="U47" s="438">
        <f t="shared" si="48"/>
        <v>0</v>
      </c>
      <c r="V47" s="439"/>
      <c r="W47" s="438">
        <f t="shared" si="11"/>
        <v>0</v>
      </c>
      <c r="X47" s="192"/>
      <c r="Y47" s="192"/>
      <c r="AA47" s="267">
        <f t="shared" si="45"/>
        <v>0</v>
      </c>
    </row>
    <row r="48" spans="1:27" s="184" customFormat="1" x14ac:dyDescent="0.25">
      <c r="A48" s="181"/>
      <c r="B48" s="187" t="s">
        <v>540</v>
      </c>
      <c r="C48" s="182"/>
      <c r="D48" s="183">
        <f t="shared" ref="D48:V48" si="51">SUM(D49+D50+D51+D52+D53+D54+D55)</f>
        <v>0</v>
      </c>
      <c r="E48" s="183">
        <f t="shared" si="51"/>
        <v>0</v>
      </c>
      <c r="F48" s="193">
        <f t="shared" si="46"/>
        <v>6410</v>
      </c>
      <c r="G48" s="183"/>
      <c r="H48" s="446">
        <f t="shared" si="51"/>
        <v>3205</v>
      </c>
      <c r="I48" s="446">
        <f t="shared" si="51"/>
        <v>0</v>
      </c>
      <c r="J48" s="438">
        <f t="shared" si="6"/>
        <v>3205</v>
      </c>
      <c r="K48" s="446">
        <f t="shared" si="51"/>
        <v>0</v>
      </c>
      <c r="L48" s="446">
        <f t="shared" si="51"/>
        <v>0</v>
      </c>
      <c r="M48" s="446">
        <f t="shared" ref="M48" si="52">SUM(M49+M50+M51+M52+M53+M54+M55)</f>
        <v>0</v>
      </c>
      <c r="N48" s="446"/>
      <c r="O48" s="446">
        <f t="shared" ref="O48" si="53">SUM(O49+O50+O51+O52+O53+O54+O55)</f>
        <v>0</v>
      </c>
      <c r="P48" s="446">
        <f t="shared" si="51"/>
        <v>0</v>
      </c>
      <c r="Q48" s="446">
        <f t="shared" si="51"/>
        <v>0</v>
      </c>
      <c r="R48" s="446">
        <f t="shared" si="51"/>
        <v>0</v>
      </c>
      <c r="S48" s="446">
        <f t="shared" si="51"/>
        <v>0</v>
      </c>
      <c r="T48" s="438">
        <f t="shared" si="47"/>
        <v>0</v>
      </c>
      <c r="U48" s="438">
        <f t="shared" si="48"/>
        <v>3205</v>
      </c>
      <c r="V48" s="446">
        <f t="shared" si="51"/>
        <v>1700</v>
      </c>
      <c r="W48" s="438">
        <f t="shared" si="11"/>
        <v>4905</v>
      </c>
      <c r="X48" s="183">
        <f t="shared" ref="X48" si="54">SUM(X49+X50+X51+X52+X53+X54+X55)</f>
        <v>0</v>
      </c>
      <c r="Y48" s="183">
        <f t="shared" ref="Y48" si="55">SUM(Y49+Y50+Y51+Y52+Y53+Y54+Y55)</f>
        <v>0</v>
      </c>
      <c r="AA48" s="267">
        <f t="shared" si="45"/>
        <v>3205</v>
      </c>
    </row>
    <row r="49" spans="1:31" s="194" customFormat="1" ht="12.75" customHeight="1" x14ac:dyDescent="0.25">
      <c r="A49" s="189"/>
      <c r="B49" s="190" t="s">
        <v>56</v>
      </c>
      <c r="C49" s="191" t="s">
        <v>57</v>
      </c>
      <c r="D49" s="192"/>
      <c r="E49" s="192"/>
      <c r="F49" s="193">
        <f t="shared" si="46"/>
        <v>0</v>
      </c>
      <c r="G49" s="193"/>
      <c r="H49" s="439"/>
      <c r="I49" s="439"/>
      <c r="J49" s="438">
        <f t="shared" si="6"/>
        <v>0</v>
      </c>
      <c r="K49" s="439"/>
      <c r="L49" s="439"/>
      <c r="M49" s="439"/>
      <c r="N49" s="439"/>
      <c r="O49" s="439"/>
      <c r="P49" s="439"/>
      <c r="Q49" s="439"/>
      <c r="R49" s="439"/>
      <c r="S49" s="439"/>
      <c r="T49" s="438">
        <f t="shared" si="47"/>
        <v>0</v>
      </c>
      <c r="U49" s="438">
        <f t="shared" si="48"/>
        <v>0</v>
      </c>
      <c r="V49" s="439"/>
      <c r="W49" s="438">
        <f t="shared" si="11"/>
        <v>0</v>
      </c>
      <c r="X49" s="192"/>
      <c r="Y49" s="192"/>
      <c r="AA49" s="267">
        <f t="shared" si="45"/>
        <v>0</v>
      </c>
    </row>
    <row r="50" spans="1:31" s="194" customFormat="1" x14ac:dyDescent="0.25">
      <c r="A50" s="189"/>
      <c r="B50" s="190" t="s">
        <v>58</v>
      </c>
      <c r="C50" s="191" t="s">
        <v>59</v>
      </c>
      <c r="D50" s="192"/>
      <c r="E50" s="192"/>
      <c r="F50" s="193">
        <f t="shared" si="46"/>
        <v>4400</v>
      </c>
      <c r="G50" s="193"/>
      <c r="H50" s="439">
        <v>2200</v>
      </c>
      <c r="I50" s="439"/>
      <c r="J50" s="438">
        <f t="shared" si="6"/>
        <v>2200</v>
      </c>
      <c r="K50" s="439"/>
      <c r="L50" s="439"/>
      <c r="M50" s="439"/>
      <c r="N50" s="439"/>
      <c r="O50" s="439"/>
      <c r="P50" s="439"/>
      <c r="Q50" s="439"/>
      <c r="R50" s="439"/>
      <c r="S50" s="439"/>
      <c r="T50" s="438">
        <f t="shared" si="47"/>
        <v>0</v>
      </c>
      <c r="U50" s="438">
        <f t="shared" si="48"/>
        <v>2200</v>
      </c>
      <c r="V50" s="439"/>
      <c r="W50" s="438">
        <f t="shared" si="11"/>
        <v>2200</v>
      </c>
      <c r="X50" s="192"/>
      <c r="Y50" s="192"/>
      <c r="AA50" s="267">
        <f t="shared" si="45"/>
        <v>2200</v>
      </c>
    </row>
    <row r="51" spans="1:31" s="194" customFormat="1" x14ac:dyDescent="0.25">
      <c r="A51" s="189"/>
      <c r="B51" s="190" t="s">
        <v>60</v>
      </c>
      <c r="C51" s="191" t="s">
        <v>61</v>
      </c>
      <c r="D51" s="192"/>
      <c r="E51" s="192"/>
      <c r="F51" s="193">
        <f t="shared" si="46"/>
        <v>0</v>
      </c>
      <c r="G51" s="193"/>
      <c r="H51" s="439"/>
      <c r="I51" s="439"/>
      <c r="J51" s="438">
        <f t="shared" si="6"/>
        <v>0</v>
      </c>
      <c r="K51" s="439"/>
      <c r="L51" s="439"/>
      <c r="M51" s="439"/>
      <c r="N51" s="439"/>
      <c r="O51" s="439"/>
      <c r="P51" s="439"/>
      <c r="Q51" s="439"/>
      <c r="R51" s="439"/>
      <c r="S51" s="439"/>
      <c r="T51" s="438">
        <f t="shared" si="47"/>
        <v>0</v>
      </c>
      <c r="U51" s="438">
        <f t="shared" si="48"/>
        <v>0</v>
      </c>
      <c r="V51" s="439"/>
      <c r="W51" s="438">
        <f t="shared" si="11"/>
        <v>0</v>
      </c>
      <c r="X51" s="192"/>
      <c r="Y51" s="192"/>
      <c r="AA51" s="267">
        <f t="shared" si="45"/>
        <v>0</v>
      </c>
      <c r="AE51" s="192"/>
    </row>
    <row r="52" spans="1:31" s="194" customFormat="1" x14ac:dyDescent="0.25">
      <c r="A52" s="189"/>
      <c r="B52" s="190" t="s">
        <v>62</v>
      </c>
      <c r="C52" s="191" t="s">
        <v>63</v>
      </c>
      <c r="D52" s="192"/>
      <c r="E52" s="192"/>
      <c r="F52" s="193">
        <f t="shared" si="46"/>
        <v>480</v>
      </c>
      <c r="G52" s="193"/>
      <c r="H52" s="439">
        <v>240</v>
      </c>
      <c r="I52" s="439"/>
      <c r="J52" s="438">
        <f t="shared" si="6"/>
        <v>240</v>
      </c>
      <c r="K52" s="439"/>
      <c r="L52" s="439"/>
      <c r="M52" s="439"/>
      <c r="N52" s="439"/>
      <c r="O52" s="439"/>
      <c r="P52" s="439"/>
      <c r="Q52" s="439"/>
      <c r="R52" s="439"/>
      <c r="S52" s="439"/>
      <c r="T52" s="438">
        <f t="shared" si="47"/>
        <v>0</v>
      </c>
      <c r="U52" s="438">
        <f t="shared" si="48"/>
        <v>240</v>
      </c>
      <c r="V52" s="439"/>
      <c r="W52" s="438">
        <f t="shared" si="11"/>
        <v>240</v>
      </c>
      <c r="X52" s="192"/>
      <c r="Y52" s="192"/>
      <c r="AA52" s="267">
        <f t="shared" si="45"/>
        <v>240</v>
      </c>
    </row>
    <row r="53" spans="1:31" s="194" customFormat="1" x14ac:dyDescent="0.25">
      <c r="A53" s="189"/>
      <c r="B53" s="189">
        <v>3295</v>
      </c>
      <c r="C53" s="191" t="s">
        <v>64</v>
      </c>
      <c r="D53" s="192"/>
      <c r="E53" s="192"/>
      <c r="F53" s="193">
        <f t="shared" si="46"/>
        <v>1000</v>
      </c>
      <c r="G53" s="193"/>
      <c r="H53" s="439">
        <v>500</v>
      </c>
      <c r="I53" s="439"/>
      <c r="J53" s="438">
        <f t="shared" si="6"/>
        <v>500</v>
      </c>
      <c r="K53" s="439"/>
      <c r="L53" s="439"/>
      <c r="M53" s="439">
        <v>0</v>
      </c>
      <c r="N53" s="439"/>
      <c r="O53" s="439"/>
      <c r="P53" s="439"/>
      <c r="Q53" s="439"/>
      <c r="R53" s="439"/>
      <c r="S53" s="439"/>
      <c r="T53" s="438">
        <f t="shared" si="47"/>
        <v>0</v>
      </c>
      <c r="U53" s="438">
        <f t="shared" si="48"/>
        <v>500</v>
      </c>
      <c r="V53" s="439">
        <v>1700</v>
      </c>
      <c r="W53" s="438">
        <f t="shared" si="11"/>
        <v>2200</v>
      </c>
      <c r="X53" s="192"/>
      <c r="Y53" s="192"/>
      <c r="AA53" s="267">
        <f t="shared" si="45"/>
        <v>500</v>
      </c>
    </row>
    <row r="54" spans="1:31" s="194" customFormat="1" hidden="1" x14ac:dyDescent="0.25">
      <c r="A54" s="189"/>
      <c r="B54" s="189">
        <v>3296</v>
      </c>
      <c r="C54" s="197" t="s">
        <v>65</v>
      </c>
      <c r="D54" s="192"/>
      <c r="E54" s="192"/>
      <c r="F54" s="193">
        <f t="shared" si="46"/>
        <v>0</v>
      </c>
      <c r="G54" s="193"/>
      <c r="H54" s="439"/>
      <c r="I54" s="439"/>
      <c r="J54" s="438">
        <f t="shared" si="6"/>
        <v>0</v>
      </c>
      <c r="K54" s="439"/>
      <c r="L54" s="439"/>
      <c r="M54" s="439">
        <v>0</v>
      </c>
      <c r="N54" s="439"/>
      <c r="O54" s="439"/>
      <c r="P54" s="439"/>
      <c r="Q54" s="439"/>
      <c r="R54" s="439"/>
      <c r="S54" s="439"/>
      <c r="T54" s="438">
        <f t="shared" si="47"/>
        <v>0</v>
      </c>
      <c r="U54" s="438">
        <f t="shared" si="48"/>
        <v>0</v>
      </c>
      <c r="V54" s="439"/>
      <c r="W54" s="438">
        <f t="shared" si="11"/>
        <v>0</v>
      </c>
      <c r="X54" s="192"/>
      <c r="Y54" s="192"/>
      <c r="AA54" s="267">
        <f t="shared" si="45"/>
        <v>0</v>
      </c>
    </row>
    <row r="55" spans="1:31" s="194" customFormat="1" x14ac:dyDescent="0.25">
      <c r="A55" s="189"/>
      <c r="B55" s="190" t="s">
        <v>66</v>
      </c>
      <c r="C55" s="191" t="s">
        <v>55</v>
      </c>
      <c r="D55" s="192"/>
      <c r="E55" s="192"/>
      <c r="F55" s="193">
        <f t="shared" si="46"/>
        <v>530</v>
      </c>
      <c r="G55" s="193"/>
      <c r="H55" s="439">
        <v>265</v>
      </c>
      <c r="I55" s="439"/>
      <c r="J55" s="438">
        <f t="shared" si="6"/>
        <v>265</v>
      </c>
      <c r="K55" s="439"/>
      <c r="L55" s="439"/>
      <c r="M55" s="439"/>
      <c r="N55" s="439"/>
      <c r="O55" s="439"/>
      <c r="P55" s="439"/>
      <c r="Q55" s="439"/>
      <c r="R55" s="439"/>
      <c r="S55" s="439"/>
      <c r="T55" s="438">
        <f t="shared" si="47"/>
        <v>0</v>
      </c>
      <c r="U55" s="438">
        <f t="shared" si="48"/>
        <v>265</v>
      </c>
      <c r="V55" s="439"/>
      <c r="W55" s="438">
        <f t="shared" si="11"/>
        <v>265</v>
      </c>
      <c r="X55" s="192"/>
      <c r="Y55" s="192"/>
      <c r="AA55" s="267">
        <f t="shared" si="45"/>
        <v>265</v>
      </c>
    </row>
    <row r="56" spans="1:31" s="184" customFormat="1" x14ac:dyDescent="0.25">
      <c r="A56" s="6"/>
      <c r="B56" s="181">
        <v>34</v>
      </c>
      <c r="C56" s="182" t="s">
        <v>67</v>
      </c>
      <c r="D56" s="183">
        <f t="shared" ref="D56:V56" si="56">SUM(D57+D62)</f>
        <v>0</v>
      </c>
      <c r="E56" s="183">
        <f t="shared" si="56"/>
        <v>0</v>
      </c>
      <c r="F56" s="193">
        <f t="shared" si="46"/>
        <v>890</v>
      </c>
      <c r="G56" s="183"/>
      <c r="H56" s="446">
        <f t="shared" si="56"/>
        <v>445</v>
      </c>
      <c r="I56" s="446">
        <f t="shared" si="56"/>
        <v>0</v>
      </c>
      <c r="J56" s="438">
        <f t="shared" si="6"/>
        <v>445</v>
      </c>
      <c r="K56" s="446">
        <f t="shared" si="56"/>
        <v>0</v>
      </c>
      <c r="L56" s="446">
        <f t="shared" si="56"/>
        <v>0</v>
      </c>
      <c r="M56" s="446">
        <f t="shared" ref="M56" si="57">SUM(M57+M62)</f>
        <v>0</v>
      </c>
      <c r="N56" s="446"/>
      <c r="O56" s="446">
        <f t="shared" ref="O56" si="58">SUM(O57+O62)</f>
        <v>0</v>
      </c>
      <c r="P56" s="446">
        <f t="shared" si="56"/>
        <v>0</v>
      </c>
      <c r="Q56" s="446">
        <f t="shared" si="56"/>
        <v>0</v>
      </c>
      <c r="R56" s="446">
        <f t="shared" si="56"/>
        <v>0</v>
      </c>
      <c r="S56" s="446">
        <f t="shared" si="56"/>
        <v>0</v>
      </c>
      <c r="T56" s="438">
        <f t="shared" si="47"/>
        <v>0</v>
      </c>
      <c r="U56" s="438">
        <f t="shared" si="48"/>
        <v>445</v>
      </c>
      <c r="V56" s="446">
        <f t="shared" si="56"/>
        <v>0</v>
      </c>
      <c r="W56" s="438">
        <f t="shared" si="11"/>
        <v>445</v>
      </c>
      <c r="X56" s="183">
        <v>500</v>
      </c>
      <c r="Y56" s="183">
        <v>500</v>
      </c>
      <c r="AA56" s="267">
        <f t="shared" si="45"/>
        <v>445</v>
      </c>
    </row>
    <row r="57" spans="1:31" s="184" customFormat="1" hidden="1" x14ac:dyDescent="0.25">
      <c r="A57" s="181"/>
      <c r="B57" s="181">
        <v>342</v>
      </c>
      <c r="C57" s="182" t="s">
        <v>68</v>
      </c>
      <c r="D57" s="183">
        <f t="shared" ref="D57:V57" si="59">SUM(D58+D59+D60+D61)</f>
        <v>0</v>
      </c>
      <c r="E57" s="183">
        <f t="shared" si="59"/>
        <v>0</v>
      </c>
      <c r="F57" s="193">
        <f t="shared" si="46"/>
        <v>0</v>
      </c>
      <c r="G57" s="183"/>
      <c r="H57" s="446">
        <f t="shared" si="59"/>
        <v>0</v>
      </c>
      <c r="I57" s="446">
        <f t="shared" si="59"/>
        <v>0</v>
      </c>
      <c r="J57" s="438">
        <f t="shared" si="6"/>
        <v>0</v>
      </c>
      <c r="K57" s="446">
        <f t="shared" si="59"/>
        <v>0</v>
      </c>
      <c r="L57" s="446">
        <f t="shared" si="59"/>
        <v>0</v>
      </c>
      <c r="M57" s="446">
        <f t="shared" ref="M57" si="60">SUM(M58+M59+M60+M61)</f>
        <v>0</v>
      </c>
      <c r="N57" s="446"/>
      <c r="O57" s="446">
        <f t="shared" ref="O57" si="61">SUM(O58+O59+O60+O61)</f>
        <v>0</v>
      </c>
      <c r="P57" s="446">
        <f t="shared" si="59"/>
        <v>0</v>
      </c>
      <c r="Q57" s="446">
        <f t="shared" si="59"/>
        <v>0</v>
      </c>
      <c r="R57" s="446">
        <f t="shared" si="59"/>
        <v>0</v>
      </c>
      <c r="S57" s="446">
        <f t="shared" si="59"/>
        <v>0</v>
      </c>
      <c r="T57" s="438">
        <f t="shared" si="47"/>
        <v>0</v>
      </c>
      <c r="U57" s="438">
        <f t="shared" si="48"/>
        <v>0</v>
      </c>
      <c r="V57" s="446">
        <f t="shared" si="59"/>
        <v>0</v>
      </c>
      <c r="W57" s="438">
        <f t="shared" si="11"/>
        <v>0</v>
      </c>
      <c r="X57" s="183">
        <f t="shared" ref="X57" si="62">SUM(X58+X59+X60+X61)</f>
        <v>0</v>
      </c>
      <c r="Y57" s="183">
        <f t="shared" ref="Y57" si="63">SUM(Y58+Y59+Y60+Y61)</f>
        <v>0</v>
      </c>
      <c r="AA57" s="267">
        <f t="shared" si="45"/>
        <v>0</v>
      </c>
    </row>
    <row r="58" spans="1:31" s="194" customFormat="1" ht="27.75" hidden="1" customHeight="1" x14ac:dyDescent="0.25">
      <c r="A58" s="189"/>
      <c r="B58" s="190" t="s">
        <v>69</v>
      </c>
      <c r="C58" s="191" t="s">
        <v>70</v>
      </c>
      <c r="D58" s="192"/>
      <c r="E58" s="192"/>
      <c r="F58" s="193">
        <f t="shared" si="46"/>
        <v>0</v>
      </c>
      <c r="G58" s="193"/>
      <c r="H58" s="439"/>
      <c r="I58" s="439"/>
      <c r="J58" s="438">
        <f t="shared" si="6"/>
        <v>0</v>
      </c>
      <c r="K58" s="439"/>
      <c r="L58" s="439"/>
      <c r="M58" s="439"/>
      <c r="N58" s="439"/>
      <c r="O58" s="439"/>
      <c r="P58" s="439"/>
      <c r="Q58" s="439"/>
      <c r="R58" s="439"/>
      <c r="S58" s="439"/>
      <c r="T58" s="438">
        <f t="shared" si="47"/>
        <v>0</v>
      </c>
      <c r="U58" s="438">
        <f t="shared" si="48"/>
        <v>0</v>
      </c>
      <c r="V58" s="439"/>
      <c r="W58" s="438">
        <f t="shared" si="11"/>
        <v>0</v>
      </c>
      <c r="X58" s="192"/>
      <c r="Y58" s="192"/>
      <c r="AA58" s="267">
        <f t="shared" si="45"/>
        <v>0</v>
      </c>
    </row>
    <row r="59" spans="1:31" s="194" customFormat="1" hidden="1" x14ac:dyDescent="0.25">
      <c r="A59" s="189"/>
      <c r="B59" s="189">
        <v>3426</v>
      </c>
      <c r="C59" s="191" t="s">
        <v>71</v>
      </c>
      <c r="D59" s="192"/>
      <c r="E59" s="192"/>
      <c r="F59" s="193">
        <f t="shared" si="46"/>
        <v>0</v>
      </c>
      <c r="G59" s="193"/>
      <c r="H59" s="439"/>
      <c r="I59" s="439"/>
      <c r="J59" s="438">
        <f t="shared" si="6"/>
        <v>0</v>
      </c>
      <c r="K59" s="439"/>
      <c r="L59" s="439"/>
      <c r="M59" s="439"/>
      <c r="N59" s="439"/>
      <c r="O59" s="439"/>
      <c r="P59" s="439"/>
      <c r="Q59" s="439"/>
      <c r="R59" s="439"/>
      <c r="S59" s="439"/>
      <c r="T59" s="438">
        <f t="shared" si="47"/>
        <v>0</v>
      </c>
      <c r="U59" s="438">
        <f t="shared" si="48"/>
        <v>0</v>
      </c>
      <c r="V59" s="439"/>
      <c r="W59" s="438">
        <f t="shared" si="11"/>
        <v>0</v>
      </c>
      <c r="X59" s="192"/>
      <c r="Y59" s="192"/>
      <c r="AA59" s="267">
        <f t="shared" si="45"/>
        <v>0</v>
      </c>
    </row>
    <row r="60" spans="1:31" s="194" customFormat="1" hidden="1" x14ac:dyDescent="0.25">
      <c r="A60" s="189"/>
      <c r="B60" s="189">
        <v>3427</v>
      </c>
      <c r="C60" s="191" t="s">
        <v>72</v>
      </c>
      <c r="D60" s="192"/>
      <c r="E60" s="192"/>
      <c r="F60" s="193">
        <f t="shared" si="46"/>
        <v>0</v>
      </c>
      <c r="G60" s="193"/>
      <c r="H60" s="439"/>
      <c r="I60" s="439"/>
      <c r="J60" s="438">
        <f t="shared" si="6"/>
        <v>0</v>
      </c>
      <c r="K60" s="439"/>
      <c r="L60" s="439"/>
      <c r="M60" s="439"/>
      <c r="N60" s="439"/>
      <c r="O60" s="439"/>
      <c r="P60" s="439"/>
      <c r="Q60" s="439"/>
      <c r="R60" s="439"/>
      <c r="S60" s="439"/>
      <c r="T60" s="438">
        <f t="shared" si="47"/>
        <v>0</v>
      </c>
      <c r="U60" s="438">
        <f t="shared" si="48"/>
        <v>0</v>
      </c>
      <c r="V60" s="439"/>
      <c r="W60" s="438">
        <f t="shared" si="11"/>
        <v>0</v>
      </c>
      <c r="X60" s="192"/>
      <c r="Y60" s="192"/>
      <c r="AA60" s="267">
        <f t="shared" si="45"/>
        <v>0</v>
      </c>
    </row>
    <row r="61" spans="1:31" s="194" customFormat="1" hidden="1" x14ac:dyDescent="0.25">
      <c r="A61" s="189"/>
      <c r="B61" s="189">
        <v>3428</v>
      </c>
      <c r="C61" s="191" t="s">
        <v>73</v>
      </c>
      <c r="D61" s="192"/>
      <c r="E61" s="192"/>
      <c r="F61" s="193">
        <f t="shared" si="46"/>
        <v>0</v>
      </c>
      <c r="G61" s="193"/>
      <c r="H61" s="439"/>
      <c r="I61" s="439"/>
      <c r="J61" s="438">
        <f t="shared" si="6"/>
        <v>0</v>
      </c>
      <c r="K61" s="439"/>
      <c r="L61" s="439"/>
      <c r="M61" s="439"/>
      <c r="N61" s="439"/>
      <c r="O61" s="439"/>
      <c r="P61" s="439"/>
      <c r="Q61" s="439"/>
      <c r="R61" s="439"/>
      <c r="S61" s="439"/>
      <c r="T61" s="438">
        <f t="shared" si="47"/>
        <v>0</v>
      </c>
      <c r="U61" s="438">
        <f t="shared" si="48"/>
        <v>0</v>
      </c>
      <c r="V61" s="439"/>
      <c r="W61" s="438">
        <f t="shared" si="11"/>
        <v>0</v>
      </c>
      <c r="X61" s="192"/>
      <c r="Y61" s="192"/>
      <c r="AA61" s="267">
        <f t="shared" si="45"/>
        <v>0</v>
      </c>
    </row>
    <row r="62" spans="1:31" s="184" customFormat="1" x14ac:dyDescent="0.25">
      <c r="A62" s="181"/>
      <c r="B62" s="181">
        <v>343</v>
      </c>
      <c r="C62" s="182"/>
      <c r="D62" s="183">
        <f t="shared" ref="D62:V62" si="64">SUM(D63+D64+D65+D66)</f>
        <v>0</v>
      </c>
      <c r="E62" s="183">
        <f t="shared" si="64"/>
        <v>0</v>
      </c>
      <c r="F62" s="193">
        <f t="shared" si="46"/>
        <v>890</v>
      </c>
      <c r="G62" s="183"/>
      <c r="H62" s="446">
        <f t="shared" si="64"/>
        <v>445</v>
      </c>
      <c r="I62" s="446">
        <f t="shared" si="64"/>
        <v>0</v>
      </c>
      <c r="J62" s="438">
        <f t="shared" si="6"/>
        <v>445</v>
      </c>
      <c r="K62" s="446">
        <f t="shared" si="64"/>
        <v>0</v>
      </c>
      <c r="L62" s="446">
        <f t="shared" si="64"/>
        <v>0</v>
      </c>
      <c r="M62" s="446">
        <f t="shared" ref="M62" si="65">SUM(M63+M64+M65+M66)</f>
        <v>0</v>
      </c>
      <c r="N62" s="446"/>
      <c r="O62" s="446">
        <f t="shared" ref="O62" si="66">SUM(O63+O64+O65+O66)</f>
        <v>0</v>
      </c>
      <c r="P62" s="446">
        <f t="shared" si="64"/>
        <v>0</v>
      </c>
      <c r="Q62" s="446">
        <f t="shared" si="64"/>
        <v>0</v>
      </c>
      <c r="R62" s="446">
        <f t="shared" si="64"/>
        <v>0</v>
      </c>
      <c r="S62" s="446">
        <f t="shared" si="64"/>
        <v>0</v>
      </c>
      <c r="T62" s="438">
        <f t="shared" si="47"/>
        <v>0</v>
      </c>
      <c r="U62" s="438">
        <f t="shared" si="48"/>
        <v>445</v>
      </c>
      <c r="V62" s="446">
        <f t="shared" si="64"/>
        <v>0</v>
      </c>
      <c r="W62" s="438">
        <f t="shared" si="11"/>
        <v>445</v>
      </c>
      <c r="X62" s="183">
        <f t="shared" ref="X62" si="67">SUM(X63+X64+X65+X66)</f>
        <v>0</v>
      </c>
      <c r="Y62" s="183">
        <f t="shared" ref="Y62" si="68">SUM(Y63+Y64+Y65+Y66)</f>
        <v>0</v>
      </c>
      <c r="AA62" s="267">
        <f t="shared" si="45"/>
        <v>445</v>
      </c>
    </row>
    <row r="63" spans="1:31" s="194" customFormat="1" x14ac:dyDescent="0.25">
      <c r="A63" s="189"/>
      <c r="B63" s="190" t="s">
        <v>74</v>
      </c>
      <c r="C63" s="191" t="s">
        <v>75</v>
      </c>
      <c r="D63" s="192"/>
      <c r="E63" s="192"/>
      <c r="F63" s="193">
        <f t="shared" si="46"/>
        <v>890</v>
      </c>
      <c r="G63" s="193"/>
      <c r="H63" s="439">
        <v>445</v>
      </c>
      <c r="I63" s="439"/>
      <c r="J63" s="438">
        <f t="shared" si="6"/>
        <v>445</v>
      </c>
      <c r="K63" s="439"/>
      <c r="L63" s="439"/>
      <c r="M63" s="439"/>
      <c r="N63" s="439"/>
      <c r="O63" s="439"/>
      <c r="P63" s="439"/>
      <c r="Q63" s="439"/>
      <c r="R63" s="439"/>
      <c r="S63" s="439"/>
      <c r="T63" s="438">
        <f t="shared" si="47"/>
        <v>0</v>
      </c>
      <c r="U63" s="438">
        <f t="shared" si="48"/>
        <v>445</v>
      </c>
      <c r="V63" s="439"/>
      <c r="W63" s="438">
        <f t="shared" si="11"/>
        <v>445</v>
      </c>
      <c r="X63" s="192"/>
      <c r="Y63" s="192"/>
      <c r="AA63" s="267">
        <f t="shared" si="45"/>
        <v>445</v>
      </c>
    </row>
    <row r="64" spans="1:31" s="194" customFormat="1" hidden="1" x14ac:dyDescent="0.25">
      <c r="A64" s="189"/>
      <c r="B64" s="190" t="s">
        <v>76</v>
      </c>
      <c r="C64" s="191" t="s">
        <v>77</v>
      </c>
      <c r="D64" s="192"/>
      <c r="E64" s="192"/>
      <c r="F64" s="193">
        <f t="shared" si="46"/>
        <v>0</v>
      </c>
      <c r="G64" s="193"/>
      <c r="H64" s="439"/>
      <c r="I64" s="439"/>
      <c r="J64" s="438">
        <f t="shared" si="6"/>
        <v>0</v>
      </c>
      <c r="K64" s="439"/>
      <c r="L64" s="439"/>
      <c r="M64" s="439"/>
      <c r="N64" s="439"/>
      <c r="O64" s="439"/>
      <c r="P64" s="439"/>
      <c r="Q64" s="439"/>
      <c r="R64" s="439"/>
      <c r="S64" s="439"/>
      <c r="T64" s="438">
        <f t="shared" si="47"/>
        <v>0</v>
      </c>
      <c r="U64" s="438">
        <f t="shared" si="48"/>
        <v>0</v>
      </c>
      <c r="V64" s="439"/>
      <c r="W64" s="438">
        <f t="shared" si="11"/>
        <v>0</v>
      </c>
      <c r="X64" s="192"/>
      <c r="Y64" s="192"/>
      <c r="AA64" s="267">
        <f t="shared" si="45"/>
        <v>0</v>
      </c>
    </row>
    <row r="65" spans="1:27" s="194" customFormat="1" hidden="1" x14ac:dyDescent="0.25">
      <c r="A65" s="189"/>
      <c r="B65" s="190" t="s">
        <v>78</v>
      </c>
      <c r="C65" s="191" t="s">
        <v>79</v>
      </c>
      <c r="D65" s="192"/>
      <c r="E65" s="192"/>
      <c r="F65" s="193">
        <f t="shared" si="46"/>
        <v>0</v>
      </c>
      <c r="G65" s="193"/>
      <c r="H65" s="439"/>
      <c r="I65" s="439"/>
      <c r="J65" s="438">
        <f t="shared" si="6"/>
        <v>0</v>
      </c>
      <c r="K65" s="439"/>
      <c r="L65" s="439"/>
      <c r="M65" s="439">
        <v>0</v>
      </c>
      <c r="N65" s="439"/>
      <c r="O65" s="439"/>
      <c r="P65" s="439"/>
      <c r="Q65" s="439"/>
      <c r="R65" s="439"/>
      <c r="S65" s="439"/>
      <c r="T65" s="438">
        <f t="shared" si="47"/>
        <v>0</v>
      </c>
      <c r="U65" s="438">
        <f t="shared" si="48"/>
        <v>0</v>
      </c>
      <c r="V65" s="439"/>
      <c r="W65" s="438">
        <f t="shared" si="11"/>
        <v>0</v>
      </c>
      <c r="X65" s="192"/>
      <c r="Y65" s="192"/>
      <c r="AA65" s="267">
        <f t="shared" si="45"/>
        <v>0</v>
      </c>
    </row>
    <row r="66" spans="1:27" s="194" customFormat="1" hidden="1" x14ac:dyDescent="0.25">
      <c r="A66" s="189"/>
      <c r="B66" s="190" t="s">
        <v>80</v>
      </c>
      <c r="C66" s="191" t="s">
        <v>81</v>
      </c>
      <c r="D66" s="192"/>
      <c r="E66" s="192"/>
      <c r="F66" s="193">
        <f t="shared" si="46"/>
        <v>0</v>
      </c>
      <c r="G66" s="193"/>
      <c r="H66" s="439"/>
      <c r="I66" s="439"/>
      <c r="J66" s="438">
        <f t="shared" si="6"/>
        <v>0</v>
      </c>
      <c r="K66" s="439"/>
      <c r="L66" s="439"/>
      <c r="M66" s="439"/>
      <c r="N66" s="439"/>
      <c r="O66" s="439"/>
      <c r="P66" s="439"/>
      <c r="Q66" s="439"/>
      <c r="R66" s="439"/>
      <c r="S66" s="439"/>
      <c r="T66" s="438">
        <f t="shared" si="47"/>
        <v>0</v>
      </c>
      <c r="U66" s="438">
        <f t="shared" si="48"/>
        <v>0</v>
      </c>
      <c r="V66" s="439"/>
      <c r="W66" s="438">
        <f t="shared" si="11"/>
        <v>0</v>
      </c>
      <c r="X66" s="192"/>
      <c r="Y66" s="192"/>
      <c r="AA66" s="267">
        <f t="shared" si="45"/>
        <v>0</v>
      </c>
    </row>
    <row r="67" spans="1:27" x14ac:dyDescent="0.25">
      <c r="C67" s="9" t="s">
        <v>601</v>
      </c>
      <c r="H67" s="440">
        <f>+H68</f>
        <v>24108.55</v>
      </c>
      <c r="J67" s="438">
        <f t="shared" ref="J67:J75" si="69">SUM(H67:I67)</f>
        <v>24108.55</v>
      </c>
      <c r="T67" s="438">
        <f>SUM(K67:S67)</f>
        <v>0</v>
      </c>
      <c r="U67" s="438">
        <f t="shared" ref="U67:U75" si="70">SUM(J67+T67)</f>
        <v>24108.55</v>
      </c>
      <c r="V67" s="446">
        <f>SUM(V68+V69+V6810)</f>
        <v>0</v>
      </c>
      <c r="W67" s="438">
        <f t="shared" ref="W67:W75" si="71">SUM(U67:V67)</f>
        <v>24108.55</v>
      </c>
      <c r="X67" s="4">
        <f>+X68</f>
        <v>30500</v>
      </c>
      <c r="Y67" s="4">
        <f>+Y68</f>
        <v>32000</v>
      </c>
    </row>
    <row r="68" spans="1:27" x14ac:dyDescent="0.25">
      <c r="B68" s="6">
        <v>3</v>
      </c>
      <c r="C68" s="7" t="s">
        <v>119</v>
      </c>
      <c r="H68" s="440">
        <f>+H69</f>
        <v>24108.55</v>
      </c>
      <c r="J68" s="438">
        <f t="shared" si="69"/>
        <v>24108.55</v>
      </c>
      <c r="M68" s="440"/>
      <c r="N68" s="440"/>
      <c r="T68" s="438">
        <f>SUM(K68:S68)</f>
        <v>0</v>
      </c>
      <c r="U68" s="438">
        <f t="shared" si="70"/>
        <v>24108.55</v>
      </c>
      <c r="V68" s="446">
        <f>SUM(V69+V70)</f>
        <v>0</v>
      </c>
      <c r="W68" s="438">
        <f t="shared" si="71"/>
        <v>24108.55</v>
      </c>
      <c r="X68" s="4">
        <f>+X69</f>
        <v>30500</v>
      </c>
      <c r="Y68" s="4">
        <f>+Y69</f>
        <v>32000</v>
      </c>
    </row>
    <row r="69" spans="1:27" x14ac:dyDescent="0.25">
      <c r="B69" s="6">
        <v>32</v>
      </c>
      <c r="C69" s="191"/>
      <c r="H69" s="440">
        <f>+H70+H72+H77</f>
        <v>24108.55</v>
      </c>
      <c r="J69" s="438">
        <f t="shared" si="69"/>
        <v>24108.55</v>
      </c>
      <c r="M69" s="438"/>
      <c r="N69" s="438"/>
      <c r="T69" s="438">
        <f>SUM(K69:S69)</f>
        <v>0</v>
      </c>
      <c r="U69" s="438">
        <f t="shared" si="70"/>
        <v>24108.55</v>
      </c>
      <c r="V69" s="446">
        <v>0</v>
      </c>
      <c r="W69" s="438">
        <f t="shared" si="71"/>
        <v>24108.55</v>
      </c>
      <c r="X69" s="4">
        <v>30500</v>
      </c>
      <c r="Y69" s="4">
        <v>32000</v>
      </c>
    </row>
    <row r="70" spans="1:27" x14ac:dyDescent="0.25">
      <c r="B70" s="303">
        <v>322</v>
      </c>
      <c r="C70" s="289"/>
      <c r="H70" s="440">
        <f>+H71</f>
        <v>11488.55</v>
      </c>
      <c r="J70" s="438">
        <f t="shared" si="69"/>
        <v>11488.55</v>
      </c>
      <c r="T70" s="438"/>
      <c r="U70" s="438">
        <f t="shared" si="70"/>
        <v>11488.55</v>
      </c>
      <c r="V70" s="446"/>
      <c r="W70" s="438">
        <f t="shared" si="71"/>
        <v>11488.55</v>
      </c>
      <c r="X70" s="4"/>
      <c r="Y70" s="4"/>
    </row>
    <row r="71" spans="1:27" x14ac:dyDescent="0.25">
      <c r="B71" s="190" t="s">
        <v>27</v>
      </c>
      <c r="C71" s="191" t="s">
        <v>28</v>
      </c>
      <c r="H71" s="438">
        <v>11488.55</v>
      </c>
      <c r="I71" s="438"/>
      <c r="J71" s="438">
        <f t="shared" si="69"/>
        <v>11488.55</v>
      </c>
      <c r="T71" s="438"/>
      <c r="U71" s="438">
        <f t="shared" si="70"/>
        <v>11488.55</v>
      </c>
      <c r="V71" s="446"/>
      <c r="W71" s="438">
        <f t="shared" si="71"/>
        <v>11488.55</v>
      </c>
      <c r="X71" s="4"/>
      <c r="Y71" s="4"/>
    </row>
    <row r="72" spans="1:27" x14ac:dyDescent="0.25">
      <c r="B72" s="7">
        <v>323</v>
      </c>
      <c r="C72" s="289"/>
      <c r="H72" s="440">
        <f>+H73+H74+H75+H76</f>
        <v>11200</v>
      </c>
      <c r="J72" s="438">
        <f t="shared" si="69"/>
        <v>11200</v>
      </c>
      <c r="T72" s="438"/>
      <c r="U72" s="438">
        <f t="shared" si="70"/>
        <v>11200</v>
      </c>
      <c r="V72" s="446"/>
      <c r="W72" s="438">
        <f t="shared" si="71"/>
        <v>11200</v>
      </c>
      <c r="X72" s="4"/>
      <c r="Y72" s="4"/>
    </row>
    <row r="73" spans="1:27" x14ac:dyDescent="0.25">
      <c r="B73" s="190">
        <v>3234</v>
      </c>
      <c r="C73" s="191" t="s">
        <v>42</v>
      </c>
      <c r="H73" s="438">
        <v>4000</v>
      </c>
      <c r="J73" s="438">
        <f t="shared" si="69"/>
        <v>4000</v>
      </c>
      <c r="T73" s="438"/>
      <c r="U73" s="438">
        <f t="shared" si="70"/>
        <v>4000</v>
      </c>
      <c r="V73" s="446"/>
      <c r="W73" s="438">
        <f t="shared" si="71"/>
        <v>4000</v>
      </c>
      <c r="X73" s="4"/>
      <c r="Y73" s="4"/>
    </row>
    <row r="74" spans="1:27" x14ac:dyDescent="0.25">
      <c r="B74" s="190">
        <v>3235</v>
      </c>
      <c r="C74" s="191" t="s">
        <v>44</v>
      </c>
      <c r="H74" s="438">
        <v>5300</v>
      </c>
      <c r="J74" s="438">
        <f t="shared" si="69"/>
        <v>5300</v>
      </c>
      <c r="T74" s="438"/>
      <c r="U74" s="438">
        <f t="shared" si="70"/>
        <v>5300</v>
      </c>
      <c r="V74" s="446"/>
      <c r="W74" s="438">
        <f t="shared" si="71"/>
        <v>5300</v>
      </c>
      <c r="X74" s="4"/>
      <c r="Y74" s="4"/>
    </row>
    <row r="75" spans="1:27" x14ac:dyDescent="0.25">
      <c r="B75" s="190">
        <v>3238</v>
      </c>
      <c r="C75" s="191" t="s">
        <v>50</v>
      </c>
      <c r="H75" s="438">
        <v>1500</v>
      </c>
      <c r="J75" s="438">
        <f t="shared" si="69"/>
        <v>1500</v>
      </c>
      <c r="T75" s="438"/>
      <c r="U75" s="438">
        <f t="shared" si="70"/>
        <v>1500</v>
      </c>
      <c r="V75" s="446"/>
      <c r="W75" s="438">
        <f t="shared" si="71"/>
        <v>1500</v>
      </c>
      <c r="X75" s="4"/>
      <c r="Y75" s="4"/>
    </row>
    <row r="76" spans="1:27" x14ac:dyDescent="0.25">
      <c r="B76" s="190">
        <v>3239</v>
      </c>
      <c r="C76" s="191" t="s">
        <v>605</v>
      </c>
      <c r="H76" s="438">
        <v>400</v>
      </c>
      <c r="I76" s="438"/>
      <c r="J76" s="438">
        <f t="shared" ref="J76:J78" si="72">SUM(H76:I76)</f>
        <v>400</v>
      </c>
      <c r="T76" s="438"/>
      <c r="U76" s="438">
        <f t="shared" ref="U76:U78" si="73">SUM(J76+T76)</f>
        <v>400</v>
      </c>
      <c r="V76" s="446"/>
      <c r="W76" s="438">
        <f t="shared" ref="W76:W78" si="74">SUM(U76:V76)</f>
        <v>400</v>
      </c>
      <c r="X76" s="4"/>
      <c r="Y76" s="4"/>
    </row>
    <row r="77" spans="1:27" x14ac:dyDescent="0.25">
      <c r="B77" s="7">
        <v>329</v>
      </c>
      <c r="C77" s="9"/>
      <c r="H77" s="440">
        <f>+H78</f>
        <v>1420</v>
      </c>
      <c r="J77" s="438">
        <f t="shared" si="72"/>
        <v>1420</v>
      </c>
      <c r="T77" s="438"/>
      <c r="U77" s="438">
        <f t="shared" si="73"/>
        <v>1420</v>
      </c>
      <c r="V77" s="446"/>
      <c r="W77" s="438">
        <f t="shared" si="74"/>
        <v>1420</v>
      </c>
      <c r="X77" s="4"/>
      <c r="Y77" s="4"/>
    </row>
    <row r="78" spans="1:27" x14ac:dyDescent="0.25">
      <c r="B78" s="190">
        <v>3292</v>
      </c>
      <c r="C78" s="191" t="s">
        <v>606</v>
      </c>
      <c r="H78" s="438">
        <v>1420</v>
      </c>
      <c r="J78" s="438">
        <f t="shared" si="72"/>
        <v>1420</v>
      </c>
      <c r="T78" s="438"/>
      <c r="U78" s="438">
        <f t="shared" si="73"/>
        <v>1420</v>
      </c>
      <c r="V78" s="446"/>
      <c r="W78" s="438">
        <f t="shared" si="74"/>
        <v>1420</v>
      </c>
      <c r="X78" s="4"/>
      <c r="Y78" s="4"/>
    </row>
    <row r="81" spans="1:27" s="7" customFormat="1" x14ac:dyDescent="0.25">
      <c r="B81" s="6"/>
      <c r="C81" s="9" t="s">
        <v>569</v>
      </c>
      <c r="D81" s="4" t="e">
        <f>SUM(D82+#REF!)</f>
        <v>#REF!</v>
      </c>
      <c r="E81" s="4" t="e">
        <f>SUM(E82+#REF!)</f>
        <v>#REF!</v>
      </c>
      <c r="F81" s="193">
        <f t="shared" ref="F81:F107" si="75">SUM(H81:S81)</f>
        <v>161015</v>
      </c>
      <c r="G81" s="4"/>
      <c r="H81" s="440">
        <f>+H82</f>
        <v>71790</v>
      </c>
      <c r="I81" s="440">
        <f t="shared" ref="I81:W81" si="76">+I82</f>
        <v>0</v>
      </c>
      <c r="J81" s="440">
        <f t="shared" si="76"/>
        <v>71790</v>
      </c>
      <c r="K81" s="440">
        <f t="shared" si="76"/>
        <v>0</v>
      </c>
      <c r="L81" s="440">
        <f t="shared" si="76"/>
        <v>0</v>
      </c>
      <c r="M81" s="440">
        <f t="shared" si="76"/>
        <v>17435</v>
      </c>
      <c r="N81" s="440">
        <f t="shared" si="76"/>
        <v>0</v>
      </c>
      <c r="O81" s="440">
        <f t="shared" si="76"/>
        <v>0</v>
      </c>
      <c r="P81" s="440">
        <f t="shared" si="76"/>
        <v>0</v>
      </c>
      <c r="Q81" s="440">
        <f t="shared" si="76"/>
        <v>0</v>
      </c>
      <c r="R81" s="440">
        <f t="shared" si="76"/>
        <v>0</v>
      </c>
      <c r="S81" s="440">
        <f t="shared" si="76"/>
        <v>0</v>
      </c>
      <c r="T81" s="440">
        <f t="shared" si="76"/>
        <v>17435</v>
      </c>
      <c r="U81" s="440">
        <f t="shared" si="76"/>
        <v>89225</v>
      </c>
      <c r="V81" s="440">
        <f t="shared" si="76"/>
        <v>0</v>
      </c>
      <c r="W81" s="440">
        <f t="shared" si="76"/>
        <v>89225</v>
      </c>
      <c r="X81" s="4">
        <f>+X82</f>
        <v>83500</v>
      </c>
      <c r="Y81" s="4">
        <f>+Y82</f>
        <v>86000</v>
      </c>
      <c r="AA81" s="267">
        <f t="shared" ref="AA81:AA107" si="77">SUM(H81+T81)</f>
        <v>89225</v>
      </c>
    </row>
    <row r="82" spans="1:27" s="7" customFormat="1" x14ac:dyDescent="0.25">
      <c r="B82" s="6">
        <v>3</v>
      </c>
      <c r="C82" s="7" t="s">
        <v>119</v>
      </c>
      <c r="D82" s="4" t="e">
        <f>SUM(D83+D95+#REF!)</f>
        <v>#REF!</v>
      </c>
      <c r="E82" s="4" t="e">
        <f>SUM(E83+E95+#REF!)</f>
        <v>#REF!</v>
      </c>
      <c r="F82" s="193">
        <f t="shared" si="75"/>
        <v>161015</v>
      </c>
      <c r="G82" s="4"/>
      <c r="H82" s="440">
        <f>+H83+H95</f>
        <v>71790</v>
      </c>
      <c r="I82" s="440">
        <f t="shared" ref="I82:W82" si="78">+I83+I95</f>
        <v>0</v>
      </c>
      <c r="J82" s="440">
        <f t="shared" si="78"/>
        <v>71790</v>
      </c>
      <c r="K82" s="440">
        <f t="shared" si="78"/>
        <v>0</v>
      </c>
      <c r="L82" s="440">
        <f t="shared" si="78"/>
        <v>0</v>
      </c>
      <c r="M82" s="440">
        <f t="shared" si="78"/>
        <v>17435</v>
      </c>
      <c r="N82" s="440">
        <f t="shared" si="78"/>
        <v>0</v>
      </c>
      <c r="O82" s="440">
        <f t="shared" si="78"/>
        <v>0</v>
      </c>
      <c r="P82" s="440">
        <f t="shared" si="78"/>
        <v>0</v>
      </c>
      <c r="Q82" s="440">
        <f t="shared" si="78"/>
        <v>0</v>
      </c>
      <c r="R82" s="440">
        <f t="shared" si="78"/>
        <v>0</v>
      </c>
      <c r="S82" s="440">
        <f t="shared" si="78"/>
        <v>0</v>
      </c>
      <c r="T82" s="440">
        <f t="shared" si="78"/>
        <v>17435</v>
      </c>
      <c r="U82" s="440">
        <f t="shared" si="78"/>
        <v>89225</v>
      </c>
      <c r="V82" s="440">
        <f t="shared" si="78"/>
        <v>0</v>
      </c>
      <c r="W82" s="440">
        <f t="shared" si="78"/>
        <v>89225</v>
      </c>
      <c r="X82" s="4">
        <f>+X83+X95</f>
        <v>83500</v>
      </c>
      <c r="Y82" s="4">
        <f>+Y83+Y95</f>
        <v>86000</v>
      </c>
      <c r="AA82" s="267">
        <f t="shared" si="77"/>
        <v>89225</v>
      </c>
    </row>
    <row r="83" spans="1:27" s="7" customFormat="1" x14ac:dyDescent="0.25">
      <c r="B83" s="6">
        <v>31</v>
      </c>
      <c r="D83" s="4">
        <f t="shared" ref="D83:E83" si="79">SUM(D84+D89+D91)</f>
        <v>0</v>
      </c>
      <c r="E83" s="4">
        <f t="shared" si="79"/>
        <v>0</v>
      </c>
      <c r="F83" s="193">
        <f t="shared" si="75"/>
        <v>158355</v>
      </c>
      <c r="G83" s="4"/>
      <c r="H83" s="440">
        <f t="shared" ref="H83:I83" si="80">SUM(H84+H89+H91)</f>
        <v>70460</v>
      </c>
      <c r="I83" s="440">
        <f t="shared" si="80"/>
        <v>0</v>
      </c>
      <c r="J83" s="438">
        <f t="shared" ref="J83:J107" si="81">SUM(H83:I83)</f>
        <v>70460</v>
      </c>
      <c r="K83" s="440">
        <f t="shared" ref="K83:S83" si="82">SUM(K84+K89+K91)</f>
        <v>0</v>
      </c>
      <c r="L83" s="440">
        <f t="shared" si="82"/>
        <v>0</v>
      </c>
      <c r="M83" s="440">
        <f t="shared" si="82"/>
        <v>17435</v>
      </c>
      <c r="N83" s="440"/>
      <c r="O83" s="440">
        <f t="shared" si="82"/>
        <v>0</v>
      </c>
      <c r="P83" s="440">
        <f t="shared" si="82"/>
        <v>0</v>
      </c>
      <c r="Q83" s="440">
        <f t="shared" si="82"/>
        <v>0</v>
      </c>
      <c r="R83" s="440">
        <f t="shared" si="82"/>
        <v>0</v>
      </c>
      <c r="S83" s="440">
        <f t="shared" si="82"/>
        <v>0</v>
      </c>
      <c r="T83" s="438">
        <f t="shared" ref="T83:T107" si="83">SUM(K83:S83)</f>
        <v>17435</v>
      </c>
      <c r="U83" s="438">
        <f t="shared" ref="U83:U107" si="84">SUM(J83+T83)</f>
        <v>87895</v>
      </c>
      <c r="V83" s="440">
        <f t="shared" ref="V83" si="85">SUM(V84+V89+V91)</f>
        <v>0</v>
      </c>
      <c r="W83" s="438">
        <f t="shared" ref="W83:W107" si="86">SUM(U83:V83)</f>
        <v>87895</v>
      </c>
      <c r="X83" s="4">
        <v>81500</v>
      </c>
      <c r="Y83" s="4">
        <v>84000</v>
      </c>
      <c r="AA83" s="267">
        <f t="shared" si="77"/>
        <v>87895</v>
      </c>
    </row>
    <row r="84" spans="1:27" s="7" customFormat="1" x14ac:dyDescent="0.25">
      <c r="B84" s="6">
        <v>311</v>
      </c>
      <c r="D84" s="4">
        <f t="shared" ref="D84:E84" si="87">SUM(D85+D86+D87+D88)</f>
        <v>0</v>
      </c>
      <c r="E84" s="4">
        <f t="shared" si="87"/>
        <v>0</v>
      </c>
      <c r="F84" s="193">
        <f t="shared" si="75"/>
        <v>129020</v>
      </c>
      <c r="G84" s="4"/>
      <c r="H84" s="440">
        <f t="shared" ref="H84:I84" si="88">SUM(H85+H86+H87+H88)</f>
        <v>57020</v>
      </c>
      <c r="I84" s="440">
        <f t="shared" si="88"/>
        <v>0</v>
      </c>
      <c r="J84" s="438">
        <f t="shared" si="81"/>
        <v>57020</v>
      </c>
      <c r="K84" s="440">
        <f t="shared" ref="K84:S84" si="89">SUM(K85+K86+K87+K88)</f>
        <v>0</v>
      </c>
      <c r="L84" s="440">
        <f t="shared" si="89"/>
        <v>0</v>
      </c>
      <c r="M84" s="440">
        <f t="shared" si="89"/>
        <v>14980</v>
      </c>
      <c r="N84" s="440"/>
      <c r="O84" s="440">
        <f t="shared" si="89"/>
        <v>0</v>
      </c>
      <c r="P84" s="440">
        <f t="shared" si="89"/>
        <v>0</v>
      </c>
      <c r="Q84" s="440">
        <f t="shared" si="89"/>
        <v>0</v>
      </c>
      <c r="R84" s="440">
        <f t="shared" si="89"/>
        <v>0</v>
      </c>
      <c r="S84" s="440">
        <f t="shared" si="89"/>
        <v>0</v>
      </c>
      <c r="T84" s="438">
        <f t="shared" si="83"/>
        <v>14980</v>
      </c>
      <c r="U84" s="438">
        <f t="shared" si="84"/>
        <v>72000</v>
      </c>
      <c r="V84" s="440">
        <f t="shared" ref="V84" si="90">SUM(V85+V86+V87+V88)</f>
        <v>0</v>
      </c>
      <c r="W84" s="438">
        <f t="shared" si="86"/>
        <v>72000</v>
      </c>
      <c r="X84" s="4">
        <f t="shared" ref="X84:Y84" si="91">SUM(X85+X86+X87+X88)</f>
        <v>0</v>
      </c>
      <c r="Y84" s="4">
        <f t="shared" si="91"/>
        <v>0</v>
      </c>
      <c r="AA84" s="267">
        <f t="shared" si="77"/>
        <v>72000</v>
      </c>
    </row>
    <row r="85" spans="1:27" s="194" customFormat="1" x14ac:dyDescent="0.25">
      <c r="A85" s="189"/>
      <c r="B85" s="190" t="s">
        <v>0</v>
      </c>
      <c r="C85" s="191" t="s">
        <v>1</v>
      </c>
      <c r="D85" s="192"/>
      <c r="E85" s="192"/>
      <c r="F85" s="193">
        <f t="shared" si="75"/>
        <v>129020</v>
      </c>
      <c r="G85" s="193"/>
      <c r="H85" s="450">
        <v>57020</v>
      </c>
      <c r="I85" s="439"/>
      <c r="J85" s="438">
        <f t="shared" si="81"/>
        <v>57020</v>
      </c>
      <c r="K85" s="439"/>
      <c r="L85" s="439"/>
      <c r="M85" s="450">
        <v>14980</v>
      </c>
      <c r="N85" s="439"/>
      <c r="O85" s="439"/>
      <c r="P85" s="439"/>
      <c r="Q85" s="439"/>
      <c r="R85" s="439"/>
      <c r="S85" s="439"/>
      <c r="T85" s="438">
        <f t="shared" si="83"/>
        <v>14980</v>
      </c>
      <c r="U85" s="438">
        <f t="shared" si="84"/>
        <v>72000</v>
      </c>
      <c r="V85" s="439"/>
      <c r="W85" s="438">
        <f t="shared" si="86"/>
        <v>72000</v>
      </c>
      <c r="X85" s="192"/>
      <c r="Y85" s="192"/>
      <c r="AA85" s="267">
        <f t="shared" si="77"/>
        <v>72000</v>
      </c>
    </row>
    <row r="86" spans="1:27" s="194" customFormat="1" hidden="1" x14ac:dyDescent="0.25">
      <c r="A86" s="189"/>
      <c r="B86" s="190" t="s">
        <v>2</v>
      </c>
      <c r="C86" s="191" t="s">
        <v>3</v>
      </c>
      <c r="D86" s="192"/>
      <c r="E86" s="192"/>
      <c r="F86" s="193">
        <f t="shared" si="75"/>
        <v>0</v>
      </c>
      <c r="G86" s="193"/>
      <c r="H86" s="439"/>
      <c r="I86" s="439"/>
      <c r="J86" s="438">
        <f t="shared" si="81"/>
        <v>0</v>
      </c>
      <c r="K86" s="439"/>
      <c r="L86" s="439"/>
      <c r="M86" s="439"/>
      <c r="N86" s="439"/>
      <c r="O86" s="439"/>
      <c r="P86" s="439"/>
      <c r="Q86" s="439"/>
      <c r="R86" s="439"/>
      <c r="S86" s="439"/>
      <c r="T86" s="438">
        <f t="shared" si="83"/>
        <v>0</v>
      </c>
      <c r="U86" s="438">
        <f t="shared" si="84"/>
        <v>0</v>
      </c>
      <c r="V86" s="439"/>
      <c r="W86" s="438">
        <f t="shared" si="86"/>
        <v>0</v>
      </c>
      <c r="X86" s="192"/>
      <c r="Y86" s="192"/>
      <c r="AA86" s="267">
        <f t="shared" si="77"/>
        <v>0</v>
      </c>
    </row>
    <row r="87" spans="1:27" s="194" customFormat="1" hidden="1" x14ac:dyDescent="0.25">
      <c r="A87" s="189"/>
      <c r="B87" s="190" t="s">
        <v>4</v>
      </c>
      <c r="C87" s="191" t="s">
        <v>5</v>
      </c>
      <c r="D87" s="192"/>
      <c r="E87" s="192"/>
      <c r="F87" s="193">
        <f t="shared" si="75"/>
        <v>0</v>
      </c>
      <c r="G87" s="193"/>
      <c r="H87" s="439"/>
      <c r="I87" s="439"/>
      <c r="J87" s="438">
        <f t="shared" si="81"/>
        <v>0</v>
      </c>
      <c r="K87" s="439"/>
      <c r="L87" s="439"/>
      <c r="M87" s="439"/>
      <c r="N87" s="439"/>
      <c r="O87" s="439"/>
      <c r="P87" s="439"/>
      <c r="Q87" s="439"/>
      <c r="R87" s="439"/>
      <c r="S87" s="439"/>
      <c r="T87" s="438">
        <f t="shared" si="83"/>
        <v>0</v>
      </c>
      <c r="U87" s="438">
        <f t="shared" si="84"/>
        <v>0</v>
      </c>
      <c r="V87" s="439"/>
      <c r="W87" s="438">
        <f t="shared" si="86"/>
        <v>0</v>
      </c>
      <c r="X87" s="192"/>
      <c r="Y87" s="192"/>
      <c r="AA87" s="267">
        <f t="shared" si="77"/>
        <v>0</v>
      </c>
    </row>
    <row r="88" spans="1:27" s="194" customFormat="1" hidden="1" x14ac:dyDescent="0.25">
      <c r="A88" s="189"/>
      <c r="B88" s="190" t="s">
        <v>6</v>
      </c>
      <c r="C88" s="191" t="s">
        <v>7</v>
      </c>
      <c r="D88" s="192"/>
      <c r="E88" s="192"/>
      <c r="F88" s="193">
        <f t="shared" si="75"/>
        <v>0</v>
      </c>
      <c r="G88" s="193"/>
      <c r="H88" s="439"/>
      <c r="I88" s="439"/>
      <c r="J88" s="438">
        <f t="shared" si="81"/>
        <v>0</v>
      </c>
      <c r="K88" s="439"/>
      <c r="L88" s="439"/>
      <c r="M88" s="439"/>
      <c r="N88" s="439"/>
      <c r="O88" s="439"/>
      <c r="P88" s="439"/>
      <c r="Q88" s="439"/>
      <c r="R88" s="439"/>
      <c r="S88" s="439"/>
      <c r="T88" s="438">
        <f t="shared" si="83"/>
        <v>0</v>
      </c>
      <c r="U88" s="438">
        <f t="shared" si="84"/>
        <v>0</v>
      </c>
      <c r="V88" s="439"/>
      <c r="W88" s="438">
        <f t="shared" si="86"/>
        <v>0</v>
      </c>
      <c r="X88" s="192"/>
      <c r="Y88" s="192"/>
      <c r="AA88" s="267">
        <f t="shared" si="77"/>
        <v>0</v>
      </c>
    </row>
    <row r="89" spans="1:27" s="184" customFormat="1" x14ac:dyDescent="0.25">
      <c r="A89" s="181"/>
      <c r="B89" s="181">
        <v>312</v>
      </c>
      <c r="C89" s="182"/>
      <c r="D89" s="183">
        <f>SUM(D90)</f>
        <v>0</v>
      </c>
      <c r="E89" s="183">
        <f t="shared" ref="E89:V89" si="92">SUM(E90)</f>
        <v>0</v>
      </c>
      <c r="F89" s="193">
        <f t="shared" si="75"/>
        <v>8000</v>
      </c>
      <c r="G89" s="183"/>
      <c r="H89" s="446">
        <f t="shared" si="92"/>
        <v>4000</v>
      </c>
      <c r="I89" s="446">
        <f t="shared" si="92"/>
        <v>0</v>
      </c>
      <c r="J89" s="438">
        <f t="shared" si="81"/>
        <v>4000</v>
      </c>
      <c r="K89" s="446">
        <f t="shared" si="92"/>
        <v>0</v>
      </c>
      <c r="L89" s="446">
        <f t="shared" si="92"/>
        <v>0</v>
      </c>
      <c r="M89" s="446">
        <f t="shared" si="92"/>
        <v>0</v>
      </c>
      <c r="N89" s="446"/>
      <c r="O89" s="446">
        <f t="shared" si="92"/>
        <v>0</v>
      </c>
      <c r="P89" s="446">
        <f t="shared" si="92"/>
        <v>0</v>
      </c>
      <c r="Q89" s="446">
        <f t="shared" si="92"/>
        <v>0</v>
      </c>
      <c r="R89" s="446">
        <f t="shared" si="92"/>
        <v>0</v>
      </c>
      <c r="S89" s="446">
        <f t="shared" si="92"/>
        <v>0</v>
      </c>
      <c r="T89" s="438">
        <f t="shared" si="83"/>
        <v>0</v>
      </c>
      <c r="U89" s="438">
        <f t="shared" si="84"/>
        <v>4000</v>
      </c>
      <c r="V89" s="446">
        <f t="shared" si="92"/>
        <v>0</v>
      </c>
      <c r="W89" s="438">
        <f t="shared" si="86"/>
        <v>4000</v>
      </c>
      <c r="X89" s="183">
        <f t="shared" ref="X89:Y89" si="93">SUM(X90)</f>
        <v>0</v>
      </c>
      <c r="Y89" s="183">
        <f t="shared" si="93"/>
        <v>0</v>
      </c>
      <c r="AA89" s="267">
        <f t="shared" si="77"/>
        <v>4000</v>
      </c>
    </row>
    <row r="90" spans="1:27" s="194" customFormat="1" x14ac:dyDescent="0.25">
      <c r="A90" s="189"/>
      <c r="B90" s="190" t="s">
        <v>8</v>
      </c>
      <c r="C90" s="191" t="s">
        <v>9</v>
      </c>
      <c r="D90" s="192"/>
      <c r="E90" s="192"/>
      <c r="F90" s="193">
        <f t="shared" si="75"/>
        <v>8000</v>
      </c>
      <c r="G90" s="193"/>
      <c r="H90" s="439">
        <v>4000</v>
      </c>
      <c r="I90" s="439"/>
      <c r="J90" s="438">
        <f t="shared" si="81"/>
        <v>4000</v>
      </c>
      <c r="K90" s="439"/>
      <c r="L90" s="439"/>
      <c r="M90" s="439">
        <v>0</v>
      </c>
      <c r="N90" s="439"/>
      <c r="O90" s="439"/>
      <c r="P90" s="439"/>
      <c r="Q90" s="439"/>
      <c r="R90" s="439"/>
      <c r="S90" s="439"/>
      <c r="T90" s="438">
        <f t="shared" si="83"/>
        <v>0</v>
      </c>
      <c r="U90" s="438">
        <f t="shared" si="84"/>
        <v>4000</v>
      </c>
      <c r="V90" s="439"/>
      <c r="W90" s="438">
        <f t="shared" si="86"/>
        <v>4000</v>
      </c>
      <c r="X90" s="192"/>
      <c r="Y90" s="192"/>
      <c r="AA90" s="267">
        <f t="shared" si="77"/>
        <v>4000</v>
      </c>
    </row>
    <row r="91" spans="1:27" s="184" customFormat="1" x14ac:dyDescent="0.25">
      <c r="A91" s="181"/>
      <c r="B91" s="181">
        <v>313</v>
      </c>
      <c r="C91" s="182"/>
      <c r="D91" s="183">
        <f t="shared" ref="D91:E91" si="94">SUM(D92+D93+D94)</f>
        <v>0</v>
      </c>
      <c r="E91" s="183">
        <f t="shared" si="94"/>
        <v>0</v>
      </c>
      <c r="F91" s="193">
        <f t="shared" si="75"/>
        <v>21335</v>
      </c>
      <c r="G91" s="183"/>
      <c r="H91" s="446">
        <f t="shared" ref="H91:I91" si="95">SUM(H92+H93+H94)</f>
        <v>9440</v>
      </c>
      <c r="I91" s="446">
        <f t="shared" si="95"/>
        <v>0</v>
      </c>
      <c r="J91" s="438">
        <f t="shared" si="81"/>
        <v>9440</v>
      </c>
      <c r="K91" s="446">
        <f t="shared" ref="K91:S91" si="96">SUM(K92+K93+K94)</f>
        <v>0</v>
      </c>
      <c r="L91" s="446">
        <f t="shared" si="96"/>
        <v>0</v>
      </c>
      <c r="M91" s="446">
        <f t="shared" si="96"/>
        <v>2455</v>
      </c>
      <c r="N91" s="446"/>
      <c r="O91" s="446">
        <f t="shared" si="96"/>
        <v>0</v>
      </c>
      <c r="P91" s="446">
        <f t="shared" si="96"/>
        <v>0</v>
      </c>
      <c r="Q91" s="446">
        <f t="shared" si="96"/>
        <v>0</v>
      </c>
      <c r="R91" s="446">
        <f t="shared" si="96"/>
        <v>0</v>
      </c>
      <c r="S91" s="446">
        <f t="shared" si="96"/>
        <v>0</v>
      </c>
      <c r="T91" s="438">
        <v>0</v>
      </c>
      <c r="U91" s="438">
        <f t="shared" si="84"/>
        <v>9440</v>
      </c>
      <c r="V91" s="446">
        <f t="shared" ref="V91" si="97">SUM(V92+V93+V94)</f>
        <v>0</v>
      </c>
      <c r="W91" s="438">
        <f t="shared" si="86"/>
        <v>9440</v>
      </c>
      <c r="X91" s="183">
        <f t="shared" ref="X91:Y91" si="98">SUM(X92+X93+X94)</f>
        <v>0</v>
      </c>
      <c r="Y91" s="183">
        <f t="shared" si="98"/>
        <v>0</v>
      </c>
      <c r="AA91" s="267">
        <f t="shared" si="77"/>
        <v>9440</v>
      </c>
    </row>
    <row r="92" spans="1:27" s="194" customFormat="1" hidden="1" x14ac:dyDescent="0.25">
      <c r="A92" s="189"/>
      <c r="B92" s="190" t="s">
        <v>10</v>
      </c>
      <c r="C92" s="191" t="s">
        <v>11</v>
      </c>
      <c r="D92" s="192"/>
      <c r="E92" s="192"/>
      <c r="F92" s="193">
        <f t="shared" si="75"/>
        <v>0</v>
      </c>
      <c r="G92" s="193"/>
      <c r="H92" s="439"/>
      <c r="I92" s="439"/>
      <c r="J92" s="438">
        <f t="shared" si="81"/>
        <v>0</v>
      </c>
      <c r="K92" s="439"/>
      <c r="L92" s="439"/>
      <c r="M92" s="439"/>
      <c r="N92" s="439"/>
      <c r="O92" s="439"/>
      <c r="P92" s="439"/>
      <c r="Q92" s="439"/>
      <c r="R92" s="439"/>
      <c r="S92" s="439"/>
      <c r="T92" s="438">
        <f t="shared" si="83"/>
        <v>0</v>
      </c>
      <c r="U92" s="438">
        <f t="shared" si="84"/>
        <v>0</v>
      </c>
      <c r="V92" s="439"/>
      <c r="W92" s="438">
        <f t="shared" si="86"/>
        <v>0</v>
      </c>
      <c r="X92" s="192"/>
      <c r="Y92" s="192"/>
      <c r="AA92" s="267">
        <f t="shared" si="77"/>
        <v>0</v>
      </c>
    </row>
    <row r="93" spans="1:27" s="194" customFormat="1" x14ac:dyDescent="0.25">
      <c r="A93" s="189"/>
      <c r="B93" s="190" t="s">
        <v>12</v>
      </c>
      <c r="C93" s="191" t="s">
        <v>13</v>
      </c>
      <c r="D93" s="192"/>
      <c r="E93" s="192"/>
      <c r="F93" s="193">
        <f t="shared" si="75"/>
        <v>21335</v>
      </c>
      <c r="G93" s="193"/>
      <c r="H93" s="450">
        <v>9440</v>
      </c>
      <c r="I93" s="439"/>
      <c r="J93" s="438">
        <f t="shared" si="81"/>
        <v>9440</v>
      </c>
      <c r="K93" s="439"/>
      <c r="L93" s="439"/>
      <c r="M93" s="450">
        <v>2455</v>
      </c>
      <c r="N93" s="439"/>
      <c r="O93" s="439"/>
      <c r="P93" s="439"/>
      <c r="Q93" s="439"/>
      <c r="R93" s="439"/>
      <c r="S93" s="439"/>
      <c r="T93" s="438">
        <f t="shared" si="83"/>
        <v>2455</v>
      </c>
      <c r="U93" s="438">
        <f t="shared" si="84"/>
        <v>11895</v>
      </c>
      <c r="V93" s="439"/>
      <c r="W93" s="438">
        <f t="shared" si="86"/>
        <v>11895</v>
      </c>
      <c r="X93" s="192"/>
      <c r="Y93" s="192"/>
      <c r="AA93" s="267">
        <f t="shared" si="77"/>
        <v>11895</v>
      </c>
    </row>
    <row r="94" spans="1:27" s="194" customFormat="1" ht="12.75" hidden="1" customHeight="1" x14ac:dyDescent="0.25">
      <c r="A94" s="189"/>
      <c r="B94" s="190" t="s">
        <v>14</v>
      </c>
      <c r="C94" s="191" t="s">
        <v>15</v>
      </c>
      <c r="D94" s="192"/>
      <c r="E94" s="192"/>
      <c r="F94" s="193">
        <f t="shared" si="75"/>
        <v>0</v>
      </c>
      <c r="G94" s="193"/>
      <c r="H94" s="439">
        <v>0</v>
      </c>
      <c r="I94" s="439"/>
      <c r="J94" s="438">
        <f t="shared" si="81"/>
        <v>0</v>
      </c>
      <c r="K94" s="439"/>
      <c r="L94" s="439"/>
      <c r="M94" s="439">
        <v>0</v>
      </c>
      <c r="N94" s="439"/>
      <c r="O94" s="439"/>
      <c r="P94" s="439"/>
      <c r="Q94" s="439"/>
      <c r="R94" s="439"/>
      <c r="S94" s="439"/>
      <c r="T94" s="438">
        <f t="shared" si="83"/>
        <v>0</v>
      </c>
      <c r="U94" s="438">
        <f t="shared" si="84"/>
        <v>0</v>
      </c>
      <c r="V94" s="439"/>
      <c r="W94" s="438">
        <f t="shared" si="86"/>
        <v>0</v>
      </c>
      <c r="X94" s="192"/>
      <c r="Y94" s="192"/>
      <c r="AA94" s="267">
        <f t="shared" si="77"/>
        <v>0</v>
      </c>
    </row>
    <row r="95" spans="1:27" s="184" customFormat="1" ht="12.75" customHeight="1" x14ac:dyDescent="0.25">
      <c r="A95" s="181"/>
      <c r="B95" s="181">
        <v>32</v>
      </c>
      <c r="C95" s="182"/>
      <c r="D95" s="183" t="e">
        <f>SUM(D96+D101+#REF!+#REF!+#REF!)</f>
        <v>#REF!</v>
      </c>
      <c r="E95" s="183" t="e">
        <f>SUM(E96+E101+#REF!+#REF!+#REF!)</f>
        <v>#REF!</v>
      </c>
      <c r="F95" s="193">
        <f t="shared" si="75"/>
        <v>2660</v>
      </c>
      <c r="G95" s="183"/>
      <c r="H95" s="446">
        <f>+H96+H101</f>
        <v>1330</v>
      </c>
      <c r="I95" s="446">
        <f t="shared" ref="I95:W95" si="99">+I96+I101</f>
        <v>0</v>
      </c>
      <c r="J95" s="446">
        <f t="shared" si="99"/>
        <v>1330</v>
      </c>
      <c r="K95" s="446">
        <f t="shared" si="99"/>
        <v>0</v>
      </c>
      <c r="L95" s="446">
        <f t="shared" si="99"/>
        <v>0</v>
      </c>
      <c r="M95" s="446">
        <f t="shared" si="99"/>
        <v>0</v>
      </c>
      <c r="N95" s="446">
        <f t="shared" si="99"/>
        <v>0</v>
      </c>
      <c r="O95" s="446">
        <f t="shared" si="99"/>
        <v>0</v>
      </c>
      <c r="P95" s="446">
        <f t="shared" si="99"/>
        <v>0</v>
      </c>
      <c r="Q95" s="446">
        <f t="shared" si="99"/>
        <v>0</v>
      </c>
      <c r="R95" s="446">
        <f t="shared" si="99"/>
        <v>0</v>
      </c>
      <c r="S95" s="446">
        <f t="shared" si="99"/>
        <v>0</v>
      </c>
      <c r="T95" s="446">
        <f t="shared" si="99"/>
        <v>0</v>
      </c>
      <c r="U95" s="446">
        <f t="shared" si="99"/>
        <v>1330</v>
      </c>
      <c r="V95" s="446">
        <f t="shared" si="99"/>
        <v>0</v>
      </c>
      <c r="W95" s="446">
        <f t="shared" si="99"/>
        <v>1330</v>
      </c>
      <c r="X95" s="183">
        <v>2000</v>
      </c>
      <c r="Y95" s="183">
        <f>+X95</f>
        <v>2000</v>
      </c>
      <c r="AA95" s="267">
        <f t="shared" si="77"/>
        <v>1330</v>
      </c>
    </row>
    <row r="96" spans="1:27" s="184" customFormat="1" ht="12.75" hidden="1" customHeight="1" x14ac:dyDescent="0.25">
      <c r="A96" s="181"/>
      <c r="B96" s="181">
        <v>321</v>
      </c>
      <c r="C96" s="182"/>
      <c r="D96" s="183">
        <f t="shared" ref="D96:E96" si="100">SUM(D97+D98+D99+D100)</f>
        <v>0</v>
      </c>
      <c r="E96" s="183">
        <f t="shared" si="100"/>
        <v>0</v>
      </c>
      <c r="F96" s="193">
        <f t="shared" si="75"/>
        <v>0</v>
      </c>
      <c r="G96" s="183"/>
      <c r="H96" s="446">
        <f t="shared" ref="H96:I96" si="101">SUM(H97+H98+H99+H100)</f>
        <v>0</v>
      </c>
      <c r="I96" s="446">
        <f t="shared" si="101"/>
        <v>0</v>
      </c>
      <c r="J96" s="438">
        <f t="shared" si="81"/>
        <v>0</v>
      </c>
      <c r="K96" s="446">
        <f t="shared" ref="K96:S96" si="102">SUM(K97+K98+K99+K100)</f>
        <v>0</v>
      </c>
      <c r="L96" s="446">
        <f t="shared" si="102"/>
        <v>0</v>
      </c>
      <c r="M96" s="446">
        <f t="shared" si="102"/>
        <v>0</v>
      </c>
      <c r="N96" s="446"/>
      <c r="O96" s="446">
        <f t="shared" si="102"/>
        <v>0</v>
      </c>
      <c r="P96" s="446">
        <f t="shared" si="102"/>
        <v>0</v>
      </c>
      <c r="Q96" s="446">
        <f t="shared" si="102"/>
        <v>0</v>
      </c>
      <c r="R96" s="446">
        <f t="shared" si="102"/>
        <v>0</v>
      </c>
      <c r="S96" s="446">
        <f t="shared" si="102"/>
        <v>0</v>
      </c>
      <c r="T96" s="438">
        <f t="shared" si="83"/>
        <v>0</v>
      </c>
      <c r="U96" s="438">
        <f t="shared" si="84"/>
        <v>0</v>
      </c>
      <c r="V96" s="446">
        <f t="shared" ref="V96" si="103">SUM(V97+V98+V99+V100)</f>
        <v>0</v>
      </c>
      <c r="W96" s="438">
        <f t="shared" si="86"/>
        <v>0</v>
      </c>
      <c r="X96" s="183">
        <f t="shared" ref="X96:Y96" si="104">SUM(X97+X98+X99+X100)</f>
        <v>0</v>
      </c>
      <c r="Y96" s="183">
        <f t="shared" si="104"/>
        <v>0</v>
      </c>
      <c r="AA96" s="267">
        <f t="shared" si="77"/>
        <v>0</v>
      </c>
    </row>
    <row r="97" spans="1:27" s="194" customFormat="1" hidden="1" x14ac:dyDescent="0.25">
      <c r="A97" s="189"/>
      <c r="B97" s="190" t="s">
        <v>16</v>
      </c>
      <c r="C97" s="191" t="s">
        <v>17</v>
      </c>
      <c r="D97" s="192"/>
      <c r="E97" s="192"/>
      <c r="F97" s="193">
        <f t="shared" si="75"/>
        <v>0</v>
      </c>
      <c r="G97" s="193"/>
      <c r="H97" s="439"/>
      <c r="I97" s="439"/>
      <c r="J97" s="438">
        <f t="shared" si="81"/>
        <v>0</v>
      </c>
      <c r="K97" s="439"/>
      <c r="L97" s="439"/>
      <c r="M97" s="439"/>
      <c r="N97" s="439"/>
      <c r="O97" s="439"/>
      <c r="P97" s="439"/>
      <c r="Q97" s="439"/>
      <c r="R97" s="439"/>
      <c r="S97" s="439"/>
      <c r="T97" s="438">
        <f t="shared" si="83"/>
        <v>0</v>
      </c>
      <c r="U97" s="438">
        <f t="shared" si="84"/>
        <v>0</v>
      </c>
      <c r="V97" s="439"/>
      <c r="W97" s="438">
        <f t="shared" si="86"/>
        <v>0</v>
      </c>
      <c r="X97" s="192"/>
      <c r="Y97" s="192"/>
      <c r="AA97" s="267">
        <f t="shared" si="77"/>
        <v>0</v>
      </c>
    </row>
    <row r="98" spans="1:27" s="194" customFormat="1" hidden="1" x14ac:dyDescent="0.25">
      <c r="A98" s="189"/>
      <c r="B98" s="190" t="s">
        <v>18</v>
      </c>
      <c r="C98" s="191" t="s">
        <v>19</v>
      </c>
      <c r="D98" s="192"/>
      <c r="E98" s="192"/>
      <c r="F98" s="193">
        <f t="shared" si="75"/>
        <v>0</v>
      </c>
      <c r="G98" s="193"/>
      <c r="H98" s="439">
        <v>0</v>
      </c>
      <c r="I98" s="439"/>
      <c r="J98" s="438">
        <f t="shared" si="81"/>
        <v>0</v>
      </c>
      <c r="K98" s="439"/>
      <c r="L98" s="439"/>
      <c r="M98" s="439"/>
      <c r="N98" s="439"/>
      <c r="O98" s="439"/>
      <c r="P98" s="439"/>
      <c r="Q98" s="439"/>
      <c r="R98" s="439"/>
      <c r="S98" s="439"/>
      <c r="T98" s="438">
        <f t="shared" si="83"/>
        <v>0</v>
      </c>
      <c r="U98" s="438">
        <f t="shared" si="84"/>
        <v>0</v>
      </c>
      <c r="V98" s="439"/>
      <c r="W98" s="438">
        <f t="shared" si="86"/>
        <v>0</v>
      </c>
      <c r="X98" s="192"/>
      <c r="Y98" s="192"/>
      <c r="AA98" s="267">
        <f t="shared" si="77"/>
        <v>0</v>
      </c>
    </row>
    <row r="99" spans="1:27" s="194" customFormat="1" hidden="1" x14ac:dyDescent="0.25">
      <c r="A99" s="189"/>
      <c r="B99" s="190" t="s">
        <v>20</v>
      </c>
      <c r="C99" s="191" t="s">
        <v>21</v>
      </c>
      <c r="D99" s="192"/>
      <c r="E99" s="192"/>
      <c r="F99" s="193">
        <f t="shared" si="75"/>
        <v>0</v>
      </c>
      <c r="G99" s="193"/>
      <c r="H99" s="439"/>
      <c r="I99" s="439"/>
      <c r="J99" s="438">
        <f t="shared" si="81"/>
        <v>0</v>
      </c>
      <c r="K99" s="439"/>
      <c r="L99" s="439"/>
      <c r="M99" s="439"/>
      <c r="N99" s="439"/>
      <c r="O99" s="439"/>
      <c r="P99" s="439"/>
      <c r="Q99" s="439"/>
      <c r="R99" s="439"/>
      <c r="S99" s="439"/>
      <c r="T99" s="438">
        <f t="shared" si="83"/>
        <v>0</v>
      </c>
      <c r="U99" s="438">
        <f t="shared" si="84"/>
        <v>0</v>
      </c>
      <c r="V99" s="439"/>
      <c r="W99" s="438">
        <f t="shared" si="86"/>
        <v>0</v>
      </c>
      <c r="X99" s="192"/>
      <c r="Y99" s="192"/>
      <c r="AA99" s="267">
        <f t="shared" si="77"/>
        <v>0</v>
      </c>
    </row>
    <row r="100" spans="1:27" s="194" customFormat="1" hidden="1" x14ac:dyDescent="0.25">
      <c r="A100" s="189"/>
      <c r="B100" s="189">
        <v>3214</v>
      </c>
      <c r="C100" s="191" t="s">
        <v>22</v>
      </c>
      <c r="D100" s="192"/>
      <c r="E100" s="192"/>
      <c r="F100" s="193">
        <f t="shared" si="75"/>
        <v>0</v>
      </c>
      <c r="G100" s="193"/>
      <c r="H100" s="439"/>
      <c r="I100" s="439"/>
      <c r="J100" s="438">
        <f t="shared" si="81"/>
        <v>0</v>
      </c>
      <c r="K100" s="439"/>
      <c r="L100" s="439"/>
      <c r="M100" s="439"/>
      <c r="N100" s="439"/>
      <c r="O100" s="439"/>
      <c r="P100" s="439"/>
      <c r="Q100" s="439"/>
      <c r="R100" s="439"/>
      <c r="S100" s="439"/>
      <c r="T100" s="438">
        <f t="shared" si="83"/>
        <v>0</v>
      </c>
      <c r="U100" s="438">
        <f t="shared" si="84"/>
        <v>0</v>
      </c>
      <c r="V100" s="439"/>
      <c r="W100" s="438">
        <f t="shared" si="86"/>
        <v>0</v>
      </c>
      <c r="X100" s="192"/>
      <c r="Y100" s="192"/>
      <c r="AA100" s="267">
        <f t="shared" si="77"/>
        <v>0</v>
      </c>
    </row>
    <row r="101" spans="1:27" s="184" customFormat="1" x14ac:dyDescent="0.25">
      <c r="A101" s="181"/>
      <c r="B101" s="181">
        <v>322</v>
      </c>
      <c r="C101" s="182"/>
      <c r="D101" s="183">
        <f t="shared" ref="D101:E101" si="105">SUM(D102+D103+D104+D105+D106+D107)</f>
        <v>0</v>
      </c>
      <c r="E101" s="183">
        <f t="shared" si="105"/>
        <v>0</v>
      </c>
      <c r="F101" s="193">
        <f t="shared" si="75"/>
        <v>2660</v>
      </c>
      <c r="G101" s="183"/>
      <c r="H101" s="446">
        <f t="shared" ref="H101:I101" si="106">SUM(H102+H103+H104+H105+H106+H107)</f>
        <v>1330</v>
      </c>
      <c r="I101" s="446">
        <f t="shared" si="106"/>
        <v>0</v>
      </c>
      <c r="J101" s="438">
        <f t="shared" si="81"/>
        <v>1330</v>
      </c>
      <c r="K101" s="446">
        <f t="shared" ref="K101:S101" si="107">SUM(K102+K103+K104+K105+K106+K107)</f>
        <v>0</v>
      </c>
      <c r="L101" s="446">
        <f t="shared" si="107"/>
        <v>0</v>
      </c>
      <c r="M101" s="446">
        <f t="shared" si="107"/>
        <v>0</v>
      </c>
      <c r="N101" s="446"/>
      <c r="O101" s="446">
        <f t="shared" si="107"/>
        <v>0</v>
      </c>
      <c r="P101" s="446">
        <f t="shared" si="107"/>
        <v>0</v>
      </c>
      <c r="Q101" s="446">
        <f t="shared" si="107"/>
        <v>0</v>
      </c>
      <c r="R101" s="446">
        <f t="shared" si="107"/>
        <v>0</v>
      </c>
      <c r="S101" s="446">
        <f t="shared" si="107"/>
        <v>0</v>
      </c>
      <c r="T101" s="438">
        <f t="shared" si="83"/>
        <v>0</v>
      </c>
      <c r="U101" s="438">
        <f t="shared" si="84"/>
        <v>1330</v>
      </c>
      <c r="V101" s="446">
        <f t="shared" ref="V101" si="108">SUM(V102+V103+V104+V105+V106+V107)</f>
        <v>0</v>
      </c>
      <c r="W101" s="438">
        <f t="shared" si="86"/>
        <v>1330</v>
      </c>
      <c r="X101" s="183">
        <f t="shared" ref="X101:Y101" si="109">SUM(X102+X103+X104+X105+X106+X107)</f>
        <v>0</v>
      </c>
      <c r="Y101" s="183">
        <f t="shared" si="109"/>
        <v>0</v>
      </c>
      <c r="AA101" s="267">
        <f t="shared" si="77"/>
        <v>1330</v>
      </c>
    </row>
    <row r="102" spans="1:27" s="194" customFormat="1" x14ac:dyDescent="0.25">
      <c r="A102" s="189"/>
      <c r="B102" s="190" t="s">
        <v>23</v>
      </c>
      <c r="C102" s="191" t="s">
        <v>24</v>
      </c>
      <c r="D102" s="192"/>
      <c r="E102" s="192"/>
      <c r="F102" s="193">
        <f t="shared" si="75"/>
        <v>2660</v>
      </c>
      <c r="G102" s="193"/>
      <c r="H102" s="439">
        <v>1330</v>
      </c>
      <c r="I102" s="439"/>
      <c r="J102" s="438">
        <f t="shared" si="81"/>
        <v>1330</v>
      </c>
      <c r="K102" s="439"/>
      <c r="L102" s="439"/>
      <c r="M102" s="439"/>
      <c r="N102" s="439"/>
      <c r="O102" s="439"/>
      <c r="P102" s="439"/>
      <c r="Q102" s="439"/>
      <c r="R102" s="439"/>
      <c r="S102" s="439"/>
      <c r="T102" s="438">
        <f t="shared" si="83"/>
        <v>0</v>
      </c>
      <c r="U102" s="438">
        <f t="shared" si="84"/>
        <v>1330</v>
      </c>
      <c r="V102" s="439"/>
      <c r="W102" s="438">
        <f t="shared" si="86"/>
        <v>1330</v>
      </c>
      <c r="X102" s="192"/>
      <c r="Y102" s="192"/>
      <c r="AA102" s="267">
        <f t="shared" si="77"/>
        <v>1330</v>
      </c>
    </row>
    <row r="103" spans="1:27" s="194" customFormat="1" hidden="1" x14ac:dyDescent="0.25">
      <c r="A103" s="189"/>
      <c r="B103" s="190" t="s">
        <v>25</v>
      </c>
      <c r="C103" s="191" t="s">
        <v>26</v>
      </c>
      <c r="D103" s="192"/>
      <c r="E103" s="192"/>
      <c r="F103" s="193">
        <f t="shared" si="75"/>
        <v>0</v>
      </c>
      <c r="G103" s="193"/>
      <c r="H103" s="439"/>
      <c r="I103" s="439"/>
      <c r="J103" s="438">
        <f t="shared" si="81"/>
        <v>0</v>
      </c>
      <c r="K103" s="439"/>
      <c r="L103" s="439"/>
      <c r="M103" s="439"/>
      <c r="N103" s="439"/>
      <c r="O103" s="439"/>
      <c r="P103" s="439"/>
      <c r="Q103" s="439"/>
      <c r="R103" s="439"/>
      <c r="S103" s="439"/>
      <c r="T103" s="438">
        <f t="shared" si="83"/>
        <v>0</v>
      </c>
      <c r="U103" s="438">
        <f t="shared" si="84"/>
        <v>0</v>
      </c>
      <c r="V103" s="439"/>
      <c r="W103" s="438">
        <f t="shared" si="86"/>
        <v>0</v>
      </c>
      <c r="X103" s="192"/>
      <c r="Y103" s="192"/>
      <c r="AA103" s="267">
        <f t="shared" si="77"/>
        <v>0</v>
      </c>
    </row>
    <row r="104" spans="1:27" s="194" customFormat="1" hidden="1" x14ac:dyDescent="0.25">
      <c r="A104" s="189"/>
      <c r="B104" s="190" t="s">
        <v>27</v>
      </c>
      <c r="C104" s="191" t="s">
        <v>28</v>
      </c>
      <c r="D104" s="192"/>
      <c r="E104" s="192"/>
      <c r="F104" s="193">
        <f t="shared" si="75"/>
        <v>0</v>
      </c>
      <c r="G104" s="193"/>
      <c r="H104" s="439"/>
      <c r="I104" s="439"/>
      <c r="J104" s="438">
        <f t="shared" si="81"/>
        <v>0</v>
      </c>
      <c r="K104" s="439"/>
      <c r="L104" s="439"/>
      <c r="M104" s="439"/>
      <c r="N104" s="439"/>
      <c r="O104" s="439"/>
      <c r="P104" s="439"/>
      <c r="Q104" s="439"/>
      <c r="R104" s="439"/>
      <c r="S104" s="439"/>
      <c r="T104" s="438">
        <f t="shared" si="83"/>
        <v>0</v>
      </c>
      <c r="U104" s="438">
        <f t="shared" si="84"/>
        <v>0</v>
      </c>
      <c r="V104" s="439"/>
      <c r="W104" s="438">
        <f t="shared" si="86"/>
        <v>0</v>
      </c>
      <c r="X104" s="192"/>
      <c r="Y104" s="192"/>
      <c r="AA104" s="267">
        <f t="shared" si="77"/>
        <v>0</v>
      </c>
    </row>
    <row r="105" spans="1:27" s="194" customFormat="1" hidden="1" x14ac:dyDescent="0.25">
      <c r="A105" s="189"/>
      <c r="B105" s="190" t="s">
        <v>29</v>
      </c>
      <c r="C105" s="191" t="s">
        <v>30</v>
      </c>
      <c r="D105" s="192"/>
      <c r="E105" s="192"/>
      <c r="F105" s="193">
        <f t="shared" si="75"/>
        <v>0</v>
      </c>
      <c r="G105" s="193"/>
      <c r="H105" s="439"/>
      <c r="I105" s="439"/>
      <c r="J105" s="438">
        <f t="shared" si="81"/>
        <v>0</v>
      </c>
      <c r="K105" s="439"/>
      <c r="L105" s="439"/>
      <c r="M105" s="439"/>
      <c r="N105" s="439"/>
      <c r="O105" s="439"/>
      <c r="P105" s="439"/>
      <c r="Q105" s="439"/>
      <c r="R105" s="439"/>
      <c r="S105" s="439"/>
      <c r="T105" s="438">
        <f t="shared" si="83"/>
        <v>0</v>
      </c>
      <c r="U105" s="438">
        <f t="shared" si="84"/>
        <v>0</v>
      </c>
      <c r="V105" s="439"/>
      <c r="W105" s="438">
        <f t="shared" si="86"/>
        <v>0</v>
      </c>
      <c r="X105" s="192"/>
      <c r="Y105" s="192"/>
      <c r="AA105" s="267">
        <f t="shared" si="77"/>
        <v>0</v>
      </c>
    </row>
    <row r="106" spans="1:27" s="194" customFormat="1" hidden="1" x14ac:dyDescent="0.25">
      <c r="A106" s="189"/>
      <c r="B106" s="190" t="s">
        <v>31</v>
      </c>
      <c r="C106" s="191" t="s">
        <v>32</v>
      </c>
      <c r="D106" s="192"/>
      <c r="E106" s="192"/>
      <c r="F106" s="193">
        <f t="shared" si="75"/>
        <v>0</v>
      </c>
      <c r="G106" s="193"/>
      <c r="H106" s="439"/>
      <c r="I106" s="439"/>
      <c r="J106" s="438">
        <f t="shared" si="81"/>
        <v>0</v>
      </c>
      <c r="K106" s="439"/>
      <c r="L106" s="439"/>
      <c r="M106" s="439"/>
      <c r="N106" s="439"/>
      <c r="O106" s="439"/>
      <c r="P106" s="439"/>
      <c r="Q106" s="439"/>
      <c r="R106" s="439"/>
      <c r="S106" s="439"/>
      <c r="T106" s="438">
        <f t="shared" si="83"/>
        <v>0</v>
      </c>
      <c r="U106" s="438">
        <f t="shared" si="84"/>
        <v>0</v>
      </c>
      <c r="V106" s="439"/>
      <c r="W106" s="438">
        <f t="shared" si="86"/>
        <v>0</v>
      </c>
      <c r="X106" s="192"/>
      <c r="Y106" s="192"/>
      <c r="AA106" s="267">
        <f t="shared" si="77"/>
        <v>0</v>
      </c>
    </row>
    <row r="107" spans="1:27" s="194" customFormat="1" hidden="1" x14ac:dyDescent="0.25">
      <c r="A107" s="189"/>
      <c r="B107" s="196" t="s">
        <v>33</v>
      </c>
      <c r="C107" s="191" t="s">
        <v>34</v>
      </c>
      <c r="D107" s="192"/>
      <c r="E107" s="192"/>
      <c r="F107" s="193">
        <f t="shared" si="75"/>
        <v>0</v>
      </c>
      <c r="G107" s="193"/>
      <c r="H107" s="439"/>
      <c r="I107" s="439"/>
      <c r="J107" s="438">
        <f t="shared" si="81"/>
        <v>0</v>
      </c>
      <c r="K107" s="439"/>
      <c r="L107" s="439"/>
      <c r="M107" s="439"/>
      <c r="N107" s="439"/>
      <c r="O107" s="439"/>
      <c r="P107" s="439"/>
      <c r="Q107" s="439"/>
      <c r="R107" s="439"/>
      <c r="S107" s="439"/>
      <c r="T107" s="438">
        <f t="shared" si="83"/>
        <v>0</v>
      </c>
      <c r="U107" s="438">
        <f t="shared" si="84"/>
        <v>0</v>
      </c>
      <c r="V107" s="439"/>
      <c r="W107" s="438">
        <f t="shared" si="86"/>
        <v>0</v>
      </c>
      <c r="X107" s="192"/>
      <c r="Y107" s="192"/>
      <c r="AA107" s="267">
        <f t="shared" si="77"/>
        <v>0</v>
      </c>
    </row>
    <row r="108" spans="1:27" s="194" customFormat="1" x14ac:dyDescent="0.25">
      <c r="A108" s="189"/>
      <c r="B108" s="198"/>
      <c r="C108" s="199"/>
      <c r="D108" s="192"/>
      <c r="E108" s="192"/>
      <c r="F108" s="193"/>
      <c r="G108" s="193"/>
      <c r="H108" s="439"/>
      <c r="I108" s="439"/>
      <c r="J108" s="438"/>
      <c r="K108" s="439"/>
      <c r="L108" s="439"/>
      <c r="M108" s="439"/>
      <c r="N108" s="439"/>
      <c r="O108" s="439"/>
      <c r="P108" s="439"/>
      <c r="Q108" s="439"/>
      <c r="R108" s="439"/>
      <c r="S108" s="439"/>
      <c r="T108" s="438"/>
      <c r="U108" s="438"/>
      <c r="V108" s="439"/>
      <c r="W108" s="438"/>
      <c r="X108" s="192"/>
      <c r="Y108" s="192"/>
      <c r="AA108" s="267"/>
    </row>
    <row r="109" spans="1:27" s="194" customFormat="1" x14ac:dyDescent="0.25">
      <c r="A109" s="189"/>
      <c r="B109" s="198"/>
      <c r="C109" s="199"/>
      <c r="D109" s="192"/>
      <c r="E109" s="192"/>
      <c r="F109" s="193"/>
      <c r="G109" s="193"/>
      <c r="H109" s="439"/>
      <c r="I109" s="439"/>
      <c r="J109" s="438"/>
      <c r="K109" s="439"/>
      <c r="L109" s="439"/>
      <c r="M109" s="439"/>
      <c r="N109" s="439"/>
      <c r="O109" s="439"/>
      <c r="P109" s="439"/>
      <c r="Q109" s="439"/>
      <c r="R109" s="439"/>
      <c r="S109" s="439"/>
      <c r="T109" s="438"/>
      <c r="U109" s="438"/>
      <c r="V109" s="439"/>
      <c r="W109" s="438"/>
      <c r="X109" s="192"/>
      <c r="Y109" s="192"/>
      <c r="AA109" s="267"/>
    </row>
    <row r="110" spans="1:27" s="194" customFormat="1" ht="14.25" x14ac:dyDescent="0.25">
      <c r="A110" s="189"/>
      <c r="B110" s="198"/>
      <c r="C110" s="290" t="s">
        <v>591</v>
      </c>
      <c r="D110" s="192"/>
      <c r="E110" s="192"/>
      <c r="F110" s="193"/>
      <c r="G110" s="193"/>
      <c r="H110" s="446">
        <f>+H111</f>
        <v>4000</v>
      </c>
      <c r="I110" s="446">
        <v>0</v>
      </c>
      <c r="J110" s="438">
        <f t="shared" ref="J110:J121" si="110">SUM(H110:I110)</f>
        <v>4000</v>
      </c>
      <c r="K110" s="446">
        <v>0</v>
      </c>
      <c r="L110" s="446">
        <v>0</v>
      </c>
      <c r="M110" s="446">
        <v>0</v>
      </c>
      <c r="N110" s="446"/>
      <c r="O110" s="446">
        <v>0</v>
      </c>
      <c r="P110" s="446">
        <v>0</v>
      </c>
      <c r="Q110" s="446"/>
      <c r="R110" s="446"/>
      <c r="S110" s="446"/>
      <c r="T110" s="440">
        <f t="shared" ref="T110:T118" si="111">SUM(K110:S110)</f>
        <v>0</v>
      </c>
      <c r="U110" s="438">
        <f t="shared" ref="U110:U121" si="112">SUM(J110+T110)</f>
        <v>4000</v>
      </c>
      <c r="V110" s="439"/>
      <c r="W110" s="438">
        <f t="shared" ref="W110:W121" si="113">SUM(U110:V110)</f>
        <v>4000</v>
      </c>
      <c r="X110" s="183">
        <f>+X111</f>
        <v>13000</v>
      </c>
      <c r="Y110" s="183">
        <f>+Y111</f>
        <v>13500</v>
      </c>
      <c r="AA110" s="267"/>
    </row>
    <row r="111" spans="1:27" s="194" customFormat="1" x14ac:dyDescent="0.25">
      <c r="A111" s="189"/>
      <c r="B111" s="5">
        <v>3</v>
      </c>
      <c r="C111" s="186" t="s">
        <v>587</v>
      </c>
      <c r="D111" s="192"/>
      <c r="E111" s="192"/>
      <c r="F111" s="193"/>
      <c r="G111" s="193"/>
      <c r="H111" s="446">
        <f>+H112+H119</f>
        <v>4000</v>
      </c>
      <c r="I111" s="446">
        <v>0</v>
      </c>
      <c r="J111" s="438">
        <f t="shared" si="110"/>
        <v>4000</v>
      </c>
      <c r="K111" s="439"/>
      <c r="L111" s="439"/>
      <c r="M111" s="439"/>
      <c r="N111" s="439"/>
      <c r="O111" s="439"/>
      <c r="P111" s="439"/>
      <c r="Q111" s="439"/>
      <c r="R111" s="439"/>
      <c r="S111" s="439"/>
      <c r="T111" s="438">
        <f t="shared" si="111"/>
        <v>0</v>
      </c>
      <c r="U111" s="438">
        <f t="shared" si="112"/>
        <v>4000</v>
      </c>
      <c r="V111" s="439"/>
      <c r="W111" s="438">
        <f t="shared" si="113"/>
        <v>4000</v>
      </c>
      <c r="X111" s="183">
        <f>+X112+X119</f>
        <v>13000</v>
      </c>
      <c r="Y111" s="183">
        <f>+Y112+Y119</f>
        <v>13500</v>
      </c>
      <c r="AA111" s="267"/>
    </row>
    <row r="112" spans="1:27" s="194" customFormat="1" x14ac:dyDescent="0.25">
      <c r="A112" s="189"/>
      <c r="B112" s="5">
        <v>31</v>
      </c>
      <c r="C112" s="186"/>
      <c r="D112" s="192"/>
      <c r="E112" s="192"/>
      <c r="F112" s="193"/>
      <c r="G112" s="193"/>
      <c r="H112" s="446">
        <f>+H113+H117+H115</f>
        <v>3800</v>
      </c>
      <c r="I112" s="446">
        <v>0</v>
      </c>
      <c r="J112" s="438">
        <f t="shared" si="110"/>
        <v>3800</v>
      </c>
      <c r="K112" s="439"/>
      <c r="L112" s="439"/>
      <c r="M112" s="439"/>
      <c r="N112" s="439"/>
      <c r="O112" s="439"/>
      <c r="P112" s="439"/>
      <c r="Q112" s="439"/>
      <c r="R112" s="439"/>
      <c r="S112" s="439"/>
      <c r="T112" s="438">
        <f t="shared" si="111"/>
        <v>0</v>
      </c>
      <c r="U112" s="438">
        <f t="shared" si="112"/>
        <v>3800</v>
      </c>
      <c r="V112" s="439"/>
      <c r="W112" s="438">
        <f t="shared" si="113"/>
        <v>3800</v>
      </c>
      <c r="X112" s="183">
        <v>12000</v>
      </c>
      <c r="Y112" s="183">
        <v>12500</v>
      </c>
      <c r="AA112" s="267"/>
    </row>
    <row r="113" spans="1:27" s="194" customFormat="1" x14ac:dyDescent="0.25">
      <c r="A113" s="189"/>
      <c r="B113" s="5">
        <v>311</v>
      </c>
      <c r="C113" s="186"/>
      <c r="D113" s="192"/>
      <c r="E113" s="192"/>
      <c r="F113" s="193"/>
      <c r="G113" s="193"/>
      <c r="H113" s="446">
        <f>+H114</f>
        <v>3000</v>
      </c>
      <c r="I113" s="446">
        <v>0</v>
      </c>
      <c r="J113" s="438">
        <f t="shared" si="110"/>
        <v>3000</v>
      </c>
      <c r="K113" s="439"/>
      <c r="L113" s="439"/>
      <c r="M113" s="439"/>
      <c r="N113" s="439"/>
      <c r="O113" s="439"/>
      <c r="P113" s="439"/>
      <c r="Q113" s="439"/>
      <c r="R113" s="439"/>
      <c r="S113" s="439"/>
      <c r="T113" s="438">
        <f t="shared" si="111"/>
        <v>0</v>
      </c>
      <c r="U113" s="438">
        <f t="shared" si="112"/>
        <v>3000</v>
      </c>
      <c r="V113" s="439"/>
      <c r="W113" s="438">
        <f t="shared" si="113"/>
        <v>3000</v>
      </c>
      <c r="X113" s="192"/>
      <c r="Y113" s="192"/>
      <c r="AA113" s="267"/>
    </row>
    <row r="114" spans="1:27" s="194" customFormat="1" x14ac:dyDescent="0.25">
      <c r="A114" s="189"/>
      <c r="B114" s="198">
        <v>3111</v>
      </c>
      <c r="C114" s="191" t="s">
        <v>1</v>
      </c>
      <c r="D114" s="192"/>
      <c r="E114" s="192"/>
      <c r="F114" s="193"/>
      <c r="G114" s="193"/>
      <c r="H114" s="439">
        <v>3000</v>
      </c>
      <c r="I114" s="439">
        <v>0</v>
      </c>
      <c r="J114" s="438">
        <f t="shared" si="110"/>
        <v>3000</v>
      </c>
      <c r="K114" s="439"/>
      <c r="L114" s="439"/>
      <c r="M114" s="439"/>
      <c r="N114" s="439"/>
      <c r="O114" s="439"/>
      <c r="P114" s="439"/>
      <c r="Q114" s="439"/>
      <c r="R114" s="439"/>
      <c r="S114" s="439"/>
      <c r="T114" s="438">
        <f t="shared" si="111"/>
        <v>0</v>
      </c>
      <c r="U114" s="438">
        <f t="shared" si="112"/>
        <v>3000</v>
      </c>
      <c r="V114" s="439"/>
      <c r="W114" s="438">
        <f t="shared" si="113"/>
        <v>3000</v>
      </c>
      <c r="X114" s="192"/>
      <c r="Y114" s="192"/>
      <c r="AA114" s="267"/>
    </row>
    <row r="115" spans="1:27" s="194" customFormat="1" x14ac:dyDescent="0.25">
      <c r="A115" s="189"/>
      <c r="B115" s="181">
        <v>312</v>
      </c>
      <c r="C115" s="182"/>
      <c r="D115" s="192"/>
      <c r="E115" s="192"/>
      <c r="F115" s="193"/>
      <c r="G115" s="193"/>
      <c r="H115" s="446">
        <f>+H116</f>
        <v>300</v>
      </c>
      <c r="I115" s="439"/>
      <c r="J115" s="438">
        <f t="shared" si="110"/>
        <v>300</v>
      </c>
      <c r="K115" s="439"/>
      <c r="L115" s="439"/>
      <c r="M115" s="439"/>
      <c r="N115" s="439"/>
      <c r="O115" s="439"/>
      <c r="P115" s="439"/>
      <c r="Q115" s="439"/>
      <c r="R115" s="439"/>
      <c r="S115" s="439"/>
      <c r="T115" s="438">
        <f t="shared" si="111"/>
        <v>0</v>
      </c>
      <c r="U115" s="438">
        <f t="shared" si="112"/>
        <v>300</v>
      </c>
      <c r="V115" s="439"/>
      <c r="W115" s="438">
        <f t="shared" si="113"/>
        <v>300</v>
      </c>
      <c r="X115" s="192"/>
      <c r="Y115" s="192"/>
      <c r="AA115" s="267"/>
    </row>
    <row r="116" spans="1:27" s="194" customFormat="1" x14ac:dyDescent="0.25">
      <c r="A116" s="189"/>
      <c r="B116" s="190" t="s">
        <v>8</v>
      </c>
      <c r="C116" s="191" t="s">
        <v>9</v>
      </c>
      <c r="D116" s="192"/>
      <c r="E116" s="192"/>
      <c r="F116" s="193"/>
      <c r="G116" s="193"/>
      <c r="H116" s="439">
        <v>300</v>
      </c>
      <c r="I116" s="439"/>
      <c r="J116" s="438">
        <f t="shared" si="110"/>
        <v>300</v>
      </c>
      <c r="K116" s="439"/>
      <c r="L116" s="439"/>
      <c r="M116" s="439"/>
      <c r="N116" s="439"/>
      <c r="O116" s="439"/>
      <c r="P116" s="439"/>
      <c r="Q116" s="439"/>
      <c r="R116" s="439"/>
      <c r="S116" s="439"/>
      <c r="T116" s="438">
        <f t="shared" si="111"/>
        <v>0</v>
      </c>
      <c r="U116" s="438">
        <f t="shared" si="112"/>
        <v>300</v>
      </c>
      <c r="V116" s="439"/>
      <c r="W116" s="438">
        <f t="shared" si="113"/>
        <v>300</v>
      </c>
      <c r="X116" s="192"/>
      <c r="Y116" s="192"/>
      <c r="AA116" s="267"/>
    </row>
    <row r="117" spans="1:27" s="194" customFormat="1" x14ac:dyDescent="0.25">
      <c r="A117" s="189"/>
      <c r="B117" s="181">
        <v>313</v>
      </c>
      <c r="C117" s="182"/>
      <c r="D117" s="192"/>
      <c r="E117" s="192"/>
      <c r="F117" s="193"/>
      <c r="G117" s="193"/>
      <c r="H117" s="446">
        <f>SUM(H118:H118)</f>
        <v>500</v>
      </c>
      <c r="I117" s="439"/>
      <c r="J117" s="438">
        <f t="shared" si="110"/>
        <v>500</v>
      </c>
      <c r="K117" s="439"/>
      <c r="L117" s="439"/>
      <c r="M117" s="439"/>
      <c r="N117" s="439"/>
      <c r="O117" s="439"/>
      <c r="P117" s="439"/>
      <c r="Q117" s="439"/>
      <c r="R117" s="439"/>
      <c r="S117" s="439"/>
      <c r="T117" s="438">
        <f t="shared" si="111"/>
        <v>0</v>
      </c>
      <c r="U117" s="438">
        <f t="shared" si="112"/>
        <v>500</v>
      </c>
      <c r="V117" s="439"/>
      <c r="W117" s="438">
        <f t="shared" si="113"/>
        <v>500</v>
      </c>
      <c r="X117" s="192"/>
      <c r="Y117" s="192"/>
      <c r="AA117" s="267"/>
    </row>
    <row r="118" spans="1:27" s="194" customFormat="1" x14ac:dyDescent="0.25">
      <c r="A118" s="189"/>
      <c r="B118" s="190" t="s">
        <v>12</v>
      </c>
      <c r="C118" s="191" t="s">
        <v>13</v>
      </c>
      <c r="D118" s="192"/>
      <c r="E118" s="192"/>
      <c r="F118" s="193"/>
      <c r="G118" s="193"/>
      <c r="H118" s="439">
        <v>500</v>
      </c>
      <c r="I118" s="439"/>
      <c r="J118" s="438">
        <f t="shared" si="110"/>
        <v>500</v>
      </c>
      <c r="K118" s="439"/>
      <c r="L118" s="439"/>
      <c r="M118" s="439"/>
      <c r="N118" s="439"/>
      <c r="O118" s="439"/>
      <c r="P118" s="439"/>
      <c r="Q118" s="439"/>
      <c r="R118" s="439"/>
      <c r="S118" s="439"/>
      <c r="T118" s="438">
        <f t="shared" si="111"/>
        <v>0</v>
      </c>
      <c r="U118" s="438">
        <f t="shared" si="112"/>
        <v>500</v>
      </c>
      <c r="V118" s="439"/>
      <c r="W118" s="438">
        <f t="shared" si="113"/>
        <v>500</v>
      </c>
      <c r="X118" s="192"/>
      <c r="Y118" s="192"/>
      <c r="AA118" s="267"/>
    </row>
    <row r="119" spans="1:27" s="194" customFormat="1" x14ac:dyDescent="0.25">
      <c r="A119" s="189"/>
      <c r="B119" s="181">
        <v>32</v>
      </c>
      <c r="C119" s="182"/>
      <c r="D119" s="192"/>
      <c r="E119" s="192"/>
      <c r="F119" s="193"/>
      <c r="G119" s="193"/>
      <c r="H119" s="446">
        <f>+H121</f>
        <v>200</v>
      </c>
      <c r="I119" s="439"/>
      <c r="J119" s="438">
        <f t="shared" si="110"/>
        <v>200</v>
      </c>
      <c r="K119" s="439"/>
      <c r="L119" s="439"/>
      <c r="M119" s="439"/>
      <c r="N119" s="439"/>
      <c r="O119" s="439"/>
      <c r="P119" s="439"/>
      <c r="Q119" s="439"/>
      <c r="R119" s="439"/>
      <c r="S119" s="439"/>
      <c r="T119" s="438"/>
      <c r="U119" s="438">
        <f t="shared" si="112"/>
        <v>200</v>
      </c>
      <c r="V119" s="439"/>
      <c r="W119" s="438">
        <f t="shared" si="113"/>
        <v>200</v>
      </c>
      <c r="X119" s="183">
        <v>1000</v>
      </c>
      <c r="Y119" s="183">
        <v>1000</v>
      </c>
      <c r="AA119" s="267"/>
    </row>
    <row r="120" spans="1:27" s="194" customFormat="1" x14ac:dyDescent="0.25">
      <c r="A120" s="189"/>
      <c r="B120" s="181">
        <v>321</v>
      </c>
      <c r="C120" s="182"/>
      <c r="D120" s="192"/>
      <c r="E120" s="192"/>
      <c r="F120" s="193"/>
      <c r="G120" s="193"/>
      <c r="H120" s="439">
        <v>0</v>
      </c>
      <c r="I120" s="439"/>
      <c r="J120" s="438">
        <f t="shared" si="110"/>
        <v>0</v>
      </c>
      <c r="K120" s="439"/>
      <c r="L120" s="439"/>
      <c r="M120" s="439"/>
      <c r="N120" s="439"/>
      <c r="O120" s="439"/>
      <c r="P120" s="439"/>
      <c r="Q120" s="439"/>
      <c r="R120" s="439"/>
      <c r="S120" s="439"/>
      <c r="T120" s="438"/>
      <c r="U120" s="438">
        <f t="shared" si="112"/>
        <v>0</v>
      </c>
      <c r="V120" s="439"/>
      <c r="W120" s="438">
        <f t="shared" si="113"/>
        <v>0</v>
      </c>
      <c r="X120" s="192"/>
      <c r="Y120" s="192"/>
      <c r="AA120" s="267"/>
    </row>
    <row r="121" spans="1:27" s="194" customFormat="1" x14ac:dyDescent="0.25">
      <c r="A121" s="189"/>
      <c r="B121" s="190" t="s">
        <v>18</v>
      </c>
      <c r="C121" s="191" t="s">
        <v>19</v>
      </c>
      <c r="D121" s="192"/>
      <c r="E121" s="192"/>
      <c r="F121" s="193"/>
      <c r="G121" s="193"/>
      <c r="H121" s="439">
        <v>200</v>
      </c>
      <c r="I121" s="439"/>
      <c r="J121" s="438">
        <f t="shared" si="110"/>
        <v>200</v>
      </c>
      <c r="K121" s="439"/>
      <c r="L121" s="439"/>
      <c r="M121" s="439"/>
      <c r="N121" s="439"/>
      <c r="O121" s="439"/>
      <c r="P121" s="439"/>
      <c r="Q121" s="439"/>
      <c r="R121" s="439"/>
      <c r="S121" s="439"/>
      <c r="T121" s="438"/>
      <c r="U121" s="438">
        <f t="shared" si="112"/>
        <v>200</v>
      </c>
      <c r="V121" s="439"/>
      <c r="W121" s="438">
        <f t="shared" si="113"/>
        <v>200</v>
      </c>
      <c r="X121" s="192"/>
      <c r="Y121" s="192"/>
      <c r="AA121" s="267"/>
    </row>
    <row r="122" spans="1:27" s="194" customFormat="1" x14ac:dyDescent="0.25">
      <c r="A122" s="189"/>
      <c r="B122" s="198"/>
      <c r="C122" s="199"/>
      <c r="D122" s="192"/>
      <c r="E122" s="192"/>
      <c r="F122" s="193"/>
      <c r="G122" s="193"/>
      <c r="H122" s="439"/>
      <c r="I122" s="439"/>
      <c r="J122" s="438"/>
      <c r="K122" s="439"/>
      <c r="L122" s="439"/>
      <c r="M122" s="439"/>
      <c r="N122" s="439"/>
      <c r="O122" s="439"/>
      <c r="P122" s="439"/>
      <c r="Q122" s="439"/>
      <c r="R122" s="439"/>
      <c r="S122" s="439"/>
      <c r="T122" s="438"/>
      <c r="U122" s="438"/>
      <c r="V122" s="439"/>
      <c r="W122" s="438"/>
      <c r="X122" s="192"/>
      <c r="Y122" s="192"/>
      <c r="AA122" s="267"/>
    </row>
    <row r="123" spans="1:27" s="7" customFormat="1" x14ac:dyDescent="0.25">
      <c r="B123" s="6"/>
      <c r="C123" s="9" t="s">
        <v>589</v>
      </c>
      <c r="D123" s="4" t="e">
        <f>SUM(D124+#REF!)</f>
        <v>#REF!</v>
      </c>
      <c r="E123" s="4" t="e">
        <f>SUM(E124+#REF!)</f>
        <v>#REF!</v>
      </c>
      <c r="F123" s="193">
        <f t="shared" ref="F123:F125" si="114">SUM(H123:S123)</f>
        <v>4200</v>
      </c>
      <c r="G123" s="4"/>
      <c r="H123" s="440">
        <f>SUM(H124)</f>
        <v>2100</v>
      </c>
      <c r="I123" s="440">
        <f t="shared" ref="I123:W123" si="115">SUM(I124)</f>
        <v>0</v>
      </c>
      <c r="J123" s="440">
        <f t="shared" si="115"/>
        <v>2100</v>
      </c>
      <c r="K123" s="440">
        <f t="shared" si="115"/>
        <v>0</v>
      </c>
      <c r="L123" s="440">
        <f t="shared" si="115"/>
        <v>0</v>
      </c>
      <c r="M123" s="440">
        <f t="shared" si="115"/>
        <v>0</v>
      </c>
      <c r="N123" s="440">
        <f t="shared" si="115"/>
        <v>0</v>
      </c>
      <c r="O123" s="440">
        <f t="shared" si="115"/>
        <v>0</v>
      </c>
      <c r="P123" s="440">
        <f t="shared" si="115"/>
        <v>0</v>
      </c>
      <c r="Q123" s="440">
        <f t="shared" si="115"/>
        <v>0</v>
      </c>
      <c r="R123" s="440">
        <f t="shared" si="115"/>
        <v>0</v>
      </c>
      <c r="S123" s="440">
        <f t="shared" si="115"/>
        <v>0</v>
      </c>
      <c r="T123" s="440">
        <f t="shared" si="115"/>
        <v>0</v>
      </c>
      <c r="U123" s="440">
        <f t="shared" si="115"/>
        <v>2100</v>
      </c>
      <c r="V123" s="440">
        <f t="shared" si="115"/>
        <v>0</v>
      </c>
      <c r="W123" s="440">
        <f t="shared" si="115"/>
        <v>2100</v>
      </c>
      <c r="X123" s="4">
        <f>+X124</f>
        <v>2200</v>
      </c>
      <c r="Y123" s="4">
        <f>+Y124</f>
        <v>2300</v>
      </c>
      <c r="AA123" s="267">
        <f t="shared" ref="AA123:AA125" si="116">SUM(H123+T123)</f>
        <v>2100</v>
      </c>
    </row>
    <row r="124" spans="1:27" s="7" customFormat="1" x14ac:dyDescent="0.25">
      <c r="B124" s="6">
        <v>3</v>
      </c>
      <c r="C124" s="7" t="s">
        <v>119</v>
      </c>
      <c r="D124" s="4" t="e">
        <f>SUM(#REF!+D125+#REF!)</f>
        <v>#REF!</v>
      </c>
      <c r="E124" s="4" t="e">
        <f>SUM(#REF!+E125+#REF!)</f>
        <v>#REF!</v>
      </c>
      <c r="F124" s="193">
        <f t="shared" si="114"/>
        <v>4200</v>
      </c>
      <c r="G124" s="4"/>
      <c r="H124" s="440">
        <f>SUM(+H125)</f>
        <v>2100</v>
      </c>
      <c r="I124" s="440">
        <f t="shared" ref="I124:W124" si="117">SUM(+I125)</f>
        <v>0</v>
      </c>
      <c r="J124" s="440">
        <f t="shared" si="117"/>
        <v>2100</v>
      </c>
      <c r="K124" s="440">
        <f t="shared" si="117"/>
        <v>0</v>
      </c>
      <c r="L124" s="440">
        <f t="shared" si="117"/>
        <v>0</v>
      </c>
      <c r="M124" s="440">
        <f t="shared" si="117"/>
        <v>0</v>
      </c>
      <c r="N124" s="440">
        <f t="shared" si="117"/>
        <v>0</v>
      </c>
      <c r="O124" s="440">
        <f t="shared" si="117"/>
        <v>0</v>
      </c>
      <c r="P124" s="440">
        <f t="shared" si="117"/>
        <v>0</v>
      </c>
      <c r="Q124" s="440">
        <f t="shared" si="117"/>
        <v>0</v>
      </c>
      <c r="R124" s="440">
        <f t="shared" si="117"/>
        <v>0</v>
      </c>
      <c r="S124" s="440">
        <f t="shared" si="117"/>
        <v>0</v>
      </c>
      <c r="T124" s="440">
        <f t="shared" si="117"/>
        <v>0</v>
      </c>
      <c r="U124" s="440">
        <f t="shared" si="117"/>
        <v>2100</v>
      </c>
      <c r="V124" s="440">
        <f t="shared" si="117"/>
        <v>0</v>
      </c>
      <c r="W124" s="440">
        <f t="shared" si="117"/>
        <v>2100</v>
      </c>
      <c r="X124" s="4">
        <f>+X125</f>
        <v>2200</v>
      </c>
      <c r="Y124" s="4">
        <f>+Y125</f>
        <v>2300</v>
      </c>
      <c r="AA124" s="267">
        <f t="shared" si="116"/>
        <v>2100</v>
      </c>
    </row>
    <row r="125" spans="1:27" s="184" customFormat="1" ht="12.75" customHeight="1" x14ac:dyDescent="0.25">
      <c r="A125" s="181"/>
      <c r="B125" s="181">
        <v>32</v>
      </c>
      <c r="C125" s="182"/>
      <c r="D125" s="183" t="e">
        <f>SUM(#REF!+#REF!+#REF!+#REF!+D126)</f>
        <v>#REF!</v>
      </c>
      <c r="E125" s="183" t="e">
        <f>SUM(#REF!+#REF!+#REF!+#REF!+E126)</f>
        <v>#REF!</v>
      </c>
      <c r="F125" s="193">
        <f t="shared" si="114"/>
        <v>4200</v>
      </c>
      <c r="G125" s="183"/>
      <c r="H125" s="446">
        <f>+H126</f>
        <v>2100</v>
      </c>
      <c r="I125" s="446">
        <f t="shared" ref="I125:W125" si="118">+I126</f>
        <v>0</v>
      </c>
      <c r="J125" s="446">
        <f t="shared" si="118"/>
        <v>2100</v>
      </c>
      <c r="K125" s="446">
        <f t="shared" si="118"/>
        <v>0</v>
      </c>
      <c r="L125" s="446">
        <f t="shared" si="118"/>
        <v>0</v>
      </c>
      <c r="M125" s="446">
        <f t="shared" si="118"/>
        <v>0</v>
      </c>
      <c r="N125" s="446">
        <f t="shared" si="118"/>
        <v>0</v>
      </c>
      <c r="O125" s="446">
        <f t="shared" si="118"/>
        <v>0</v>
      </c>
      <c r="P125" s="446">
        <f t="shared" si="118"/>
        <v>0</v>
      </c>
      <c r="Q125" s="446">
        <f t="shared" si="118"/>
        <v>0</v>
      </c>
      <c r="R125" s="446">
        <f t="shared" si="118"/>
        <v>0</v>
      </c>
      <c r="S125" s="446">
        <f t="shared" si="118"/>
        <v>0</v>
      </c>
      <c r="T125" s="446">
        <f t="shared" si="118"/>
        <v>0</v>
      </c>
      <c r="U125" s="446">
        <f t="shared" si="118"/>
        <v>2100</v>
      </c>
      <c r="V125" s="446">
        <f t="shared" si="118"/>
        <v>0</v>
      </c>
      <c r="W125" s="446">
        <f t="shared" si="118"/>
        <v>2100</v>
      </c>
      <c r="X125" s="4">
        <v>2200</v>
      </c>
      <c r="Y125" s="4">
        <v>2300</v>
      </c>
      <c r="AA125" s="267">
        <f t="shared" si="116"/>
        <v>2100</v>
      </c>
    </row>
    <row r="126" spans="1:27" s="184" customFormat="1" x14ac:dyDescent="0.25">
      <c r="A126" s="181"/>
      <c r="B126" s="187" t="s">
        <v>540</v>
      </c>
      <c r="C126" s="182"/>
      <c r="D126" s="183" t="e">
        <f>SUM(D127+#REF!+#REF!+#REF!+#REF!+#REF!+#REF!)</f>
        <v>#REF!</v>
      </c>
      <c r="E126" s="183" t="e">
        <f>SUM(E127+#REF!+#REF!+#REF!+#REF!+#REF!+#REF!)</f>
        <v>#REF!</v>
      </c>
      <c r="F126" s="193">
        <f t="shared" ref="F126:F127" si="119">SUM(H126:S126)</f>
        <v>4200</v>
      </c>
      <c r="G126" s="183"/>
      <c r="H126" s="446">
        <f>+H127</f>
        <v>2100</v>
      </c>
      <c r="I126" s="446">
        <f t="shared" ref="I126:W126" si="120">+I127</f>
        <v>0</v>
      </c>
      <c r="J126" s="446">
        <f t="shared" si="120"/>
        <v>2100</v>
      </c>
      <c r="K126" s="446">
        <f t="shared" si="120"/>
        <v>0</v>
      </c>
      <c r="L126" s="446">
        <f t="shared" si="120"/>
        <v>0</v>
      </c>
      <c r="M126" s="446">
        <f t="shared" si="120"/>
        <v>0</v>
      </c>
      <c r="N126" s="446">
        <f t="shared" si="120"/>
        <v>0</v>
      </c>
      <c r="O126" s="446">
        <f t="shared" si="120"/>
        <v>0</v>
      </c>
      <c r="P126" s="446">
        <f t="shared" si="120"/>
        <v>0</v>
      </c>
      <c r="Q126" s="446">
        <f t="shared" si="120"/>
        <v>0</v>
      </c>
      <c r="R126" s="446">
        <f t="shared" si="120"/>
        <v>0</v>
      </c>
      <c r="S126" s="446">
        <f t="shared" si="120"/>
        <v>0</v>
      </c>
      <c r="T126" s="446">
        <f t="shared" si="120"/>
        <v>0</v>
      </c>
      <c r="U126" s="446">
        <f t="shared" si="120"/>
        <v>2100</v>
      </c>
      <c r="V126" s="446">
        <f t="shared" si="120"/>
        <v>0</v>
      </c>
      <c r="W126" s="446">
        <f t="shared" si="120"/>
        <v>2100</v>
      </c>
      <c r="X126" s="183"/>
      <c r="Y126" s="183"/>
      <c r="AA126" s="267">
        <f t="shared" ref="AA126:AA127" si="121">SUM(H126+T126)</f>
        <v>2100</v>
      </c>
    </row>
    <row r="127" spans="1:27" s="194" customFormat="1" ht="12.75" customHeight="1" x14ac:dyDescent="0.25">
      <c r="A127" s="189"/>
      <c r="B127" s="190" t="s">
        <v>56</v>
      </c>
      <c r="C127" s="191" t="s">
        <v>57</v>
      </c>
      <c r="D127" s="192"/>
      <c r="E127" s="192"/>
      <c r="F127" s="193">
        <f t="shared" si="119"/>
        <v>4200</v>
      </c>
      <c r="G127" s="193"/>
      <c r="H127" s="439">
        <v>2100</v>
      </c>
      <c r="I127" s="439"/>
      <c r="J127" s="438">
        <f t="shared" ref="J127" si="122">SUM(H127:I127)</f>
        <v>2100</v>
      </c>
      <c r="K127" s="439"/>
      <c r="L127" s="439"/>
      <c r="M127" s="439"/>
      <c r="N127" s="439"/>
      <c r="O127" s="439"/>
      <c r="P127" s="439"/>
      <c r="Q127" s="439"/>
      <c r="R127" s="439"/>
      <c r="S127" s="439"/>
      <c r="T127" s="438">
        <f t="shared" ref="T127" si="123">SUM(K127:S127)</f>
        <v>0</v>
      </c>
      <c r="U127" s="438">
        <f t="shared" ref="U127" si="124">SUM(J127+T127)</f>
        <v>2100</v>
      </c>
      <c r="V127" s="439"/>
      <c r="W127" s="438">
        <f t="shared" ref="W127" si="125">SUM(U127:V127)</f>
        <v>2100</v>
      </c>
      <c r="X127" s="192"/>
      <c r="Y127" s="192"/>
      <c r="AA127" s="267">
        <f t="shared" si="121"/>
        <v>2100</v>
      </c>
    </row>
    <row r="128" spans="1:27" s="194" customFormat="1" x14ac:dyDescent="0.25">
      <c r="A128" s="189"/>
      <c r="B128" s="198"/>
      <c r="C128" s="199"/>
      <c r="D128" s="192"/>
      <c r="E128" s="192"/>
      <c r="F128" s="193"/>
      <c r="G128" s="193"/>
      <c r="H128" s="439"/>
      <c r="I128" s="439"/>
      <c r="J128" s="438"/>
      <c r="K128" s="439"/>
      <c r="L128" s="439"/>
      <c r="M128" s="439"/>
      <c r="N128" s="439"/>
      <c r="O128" s="439"/>
      <c r="P128" s="439"/>
      <c r="Q128" s="439"/>
      <c r="R128" s="439"/>
      <c r="S128" s="439"/>
      <c r="T128" s="438"/>
      <c r="U128" s="438"/>
      <c r="V128" s="439"/>
      <c r="W128" s="438"/>
      <c r="X128" s="192"/>
      <c r="Y128" s="192"/>
      <c r="AA128" s="267"/>
    </row>
    <row r="129" spans="1:27" s="7" customFormat="1" x14ac:dyDescent="0.25">
      <c r="B129" s="6"/>
      <c r="C129" s="9" t="s">
        <v>590</v>
      </c>
      <c r="D129" s="4">
        <f t="shared" ref="D129:E129" si="126">SUM(D130+D187)</f>
        <v>0</v>
      </c>
      <c r="E129" s="4">
        <f t="shared" si="126"/>
        <v>0</v>
      </c>
      <c r="F129" s="193">
        <f t="shared" ref="F129:F160" si="127">SUM(H129:S129)</f>
        <v>59065.24</v>
      </c>
      <c r="G129" s="4"/>
      <c r="H129" s="440">
        <f t="shared" ref="H129:I129" si="128">SUM(H130+H187)</f>
        <v>2000</v>
      </c>
      <c r="I129" s="440">
        <f t="shared" si="128"/>
        <v>0</v>
      </c>
      <c r="J129" s="438">
        <f t="shared" ref="J129:J189" si="129">SUM(H129:I129)</f>
        <v>2000</v>
      </c>
      <c r="K129" s="440">
        <f t="shared" ref="K129:S129" si="130">SUM(K130+K187)</f>
        <v>35000</v>
      </c>
      <c r="L129" s="440">
        <f t="shared" si="130"/>
        <v>0</v>
      </c>
      <c r="M129" s="440">
        <f t="shared" si="130"/>
        <v>2865</v>
      </c>
      <c r="N129" s="440"/>
      <c r="O129" s="440">
        <f t="shared" si="130"/>
        <v>10000</v>
      </c>
      <c r="P129" s="440">
        <f t="shared" si="130"/>
        <v>1200</v>
      </c>
      <c r="Q129" s="440">
        <f t="shared" si="130"/>
        <v>0</v>
      </c>
      <c r="R129" s="440">
        <f t="shared" si="130"/>
        <v>0</v>
      </c>
      <c r="S129" s="440">
        <f t="shared" si="130"/>
        <v>6000.24</v>
      </c>
      <c r="T129" s="438">
        <f t="shared" ref="T129:T160" si="131">SUM(K129:S129)</f>
        <v>55065.24</v>
      </c>
      <c r="U129" s="438">
        <f t="shared" ref="U129:U160" si="132">SUM(J129+T129)</f>
        <v>57065.24</v>
      </c>
      <c r="V129" s="438">
        <v>0</v>
      </c>
      <c r="W129" s="438">
        <f t="shared" ref="W129:W192" si="133">SUM(U129:V129)</f>
        <v>57065.24</v>
      </c>
      <c r="X129" s="4">
        <f t="shared" ref="X129:Y129" si="134">SUM(X130+X187)</f>
        <v>84000</v>
      </c>
      <c r="Y129" s="4">
        <f t="shared" si="134"/>
        <v>88000</v>
      </c>
      <c r="AA129" s="267">
        <f t="shared" ref="AA129:AA160" si="135">SUM(H129+T129)</f>
        <v>57065.24</v>
      </c>
    </row>
    <row r="130" spans="1:27" s="7" customFormat="1" x14ac:dyDescent="0.25">
      <c r="B130" s="6">
        <v>3</v>
      </c>
      <c r="C130" s="7" t="s">
        <v>119</v>
      </c>
      <c r="D130" s="4">
        <f t="shared" ref="D130:E130" si="136">SUM(D131+D143+D176)</f>
        <v>0</v>
      </c>
      <c r="E130" s="4">
        <f t="shared" si="136"/>
        <v>0</v>
      </c>
      <c r="F130" s="193">
        <f t="shared" si="127"/>
        <v>59065.24</v>
      </c>
      <c r="G130" s="4"/>
      <c r="H130" s="440">
        <f t="shared" ref="H130:I130" si="137">SUM(H131+H143+H176)</f>
        <v>2000</v>
      </c>
      <c r="I130" s="440">
        <f t="shared" si="137"/>
        <v>0</v>
      </c>
      <c r="J130" s="438">
        <f t="shared" si="129"/>
        <v>2000</v>
      </c>
      <c r="K130" s="440">
        <f t="shared" ref="K130:S130" si="138">SUM(K131+K143+K176)</f>
        <v>35000</v>
      </c>
      <c r="L130" s="440">
        <f t="shared" si="138"/>
        <v>0</v>
      </c>
      <c r="M130" s="440">
        <f>SUM(M131+M143+M208)</f>
        <v>2865</v>
      </c>
      <c r="N130" s="440"/>
      <c r="O130" s="440">
        <f t="shared" si="138"/>
        <v>10000</v>
      </c>
      <c r="P130" s="440">
        <f t="shared" si="138"/>
        <v>1200</v>
      </c>
      <c r="Q130" s="440">
        <f t="shared" si="138"/>
        <v>0</v>
      </c>
      <c r="R130" s="440">
        <f t="shared" si="138"/>
        <v>0</v>
      </c>
      <c r="S130" s="440">
        <f t="shared" si="138"/>
        <v>6000.24</v>
      </c>
      <c r="T130" s="438">
        <f t="shared" si="131"/>
        <v>55065.24</v>
      </c>
      <c r="U130" s="438">
        <f t="shared" si="132"/>
        <v>57065.24</v>
      </c>
      <c r="V130" s="438">
        <v>0</v>
      </c>
      <c r="W130" s="438">
        <f t="shared" si="133"/>
        <v>57065.24</v>
      </c>
      <c r="X130" s="4">
        <f t="shared" ref="X130" si="139">SUM(X131+X143+X176)</f>
        <v>84000</v>
      </c>
      <c r="Y130" s="4">
        <f>+Y131+Y143</f>
        <v>88000</v>
      </c>
      <c r="AA130" s="267">
        <f t="shared" si="135"/>
        <v>57065.24</v>
      </c>
    </row>
    <row r="131" spans="1:27" s="7" customFormat="1" x14ac:dyDescent="0.25">
      <c r="B131" s="6">
        <v>31</v>
      </c>
      <c r="D131" s="4">
        <f t="shared" ref="D131:E131" si="140">SUM(D132+D137+D139)</f>
        <v>0</v>
      </c>
      <c r="E131" s="4">
        <f t="shared" si="140"/>
        <v>0</v>
      </c>
      <c r="F131" s="193">
        <f t="shared" si="127"/>
        <v>3330</v>
      </c>
      <c r="G131" s="4"/>
      <c r="H131" s="440">
        <f t="shared" ref="H131:I131" si="141">SUM(H132+H137+H139)</f>
        <v>0</v>
      </c>
      <c r="I131" s="440">
        <f t="shared" si="141"/>
        <v>0</v>
      </c>
      <c r="J131" s="438">
        <f t="shared" si="129"/>
        <v>0</v>
      </c>
      <c r="K131" s="440">
        <f t="shared" ref="K131:S131" si="142">SUM(K132+K137+K139)</f>
        <v>0</v>
      </c>
      <c r="L131" s="440">
        <f t="shared" si="142"/>
        <v>0</v>
      </c>
      <c r="M131" s="440">
        <f t="shared" si="142"/>
        <v>330</v>
      </c>
      <c r="N131" s="440"/>
      <c r="O131" s="440">
        <f t="shared" si="142"/>
        <v>3000</v>
      </c>
      <c r="P131" s="440">
        <f t="shared" si="142"/>
        <v>0</v>
      </c>
      <c r="Q131" s="440">
        <f t="shared" si="142"/>
        <v>0</v>
      </c>
      <c r="R131" s="440">
        <f t="shared" si="142"/>
        <v>0</v>
      </c>
      <c r="S131" s="440">
        <f t="shared" si="142"/>
        <v>0</v>
      </c>
      <c r="T131" s="438">
        <f t="shared" si="131"/>
        <v>3330</v>
      </c>
      <c r="U131" s="438">
        <f t="shared" si="132"/>
        <v>3330</v>
      </c>
      <c r="V131" s="440">
        <f t="shared" ref="V131" si="143">SUM(V132+V137+V139)</f>
        <v>0</v>
      </c>
      <c r="W131" s="438">
        <f t="shared" si="133"/>
        <v>3330</v>
      </c>
      <c r="X131" s="4">
        <v>2470</v>
      </c>
      <c r="Y131" s="4">
        <v>2470</v>
      </c>
      <c r="AA131" s="267">
        <f t="shared" si="135"/>
        <v>3330</v>
      </c>
    </row>
    <row r="132" spans="1:27" s="7" customFormat="1" x14ac:dyDescent="0.25">
      <c r="B132" s="6">
        <v>311</v>
      </c>
      <c r="D132" s="4">
        <f t="shared" ref="D132:E132" si="144">SUM(D133+D134+D135+D136)</f>
        <v>0</v>
      </c>
      <c r="E132" s="4">
        <f t="shared" si="144"/>
        <v>0</v>
      </c>
      <c r="F132" s="193">
        <f t="shared" si="127"/>
        <v>2880</v>
      </c>
      <c r="G132" s="4"/>
      <c r="H132" s="440">
        <f t="shared" ref="H132:I132" si="145">SUM(H133+H134+H135+H136)</f>
        <v>0</v>
      </c>
      <c r="I132" s="440">
        <f t="shared" si="145"/>
        <v>0</v>
      </c>
      <c r="J132" s="438">
        <f t="shared" si="129"/>
        <v>0</v>
      </c>
      <c r="K132" s="440">
        <f t="shared" ref="K132:S132" si="146">SUM(K133+K134+K135+K136)</f>
        <v>0</v>
      </c>
      <c r="L132" s="440">
        <f t="shared" si="146"/>
        <v>0</v>
      </c>
      <c r="M132" s="440">
        <f t="shared" si="146"/>
        <v>280</v>
      </c>
      <c r="N132" s="440"/>
      <c r="O132" s="440">
        <f t="shared" si="146"/>
        <v>2600</v>
      </c>
      <c r="P132" s="440">
        <f t="shared" si="146"/>
        <v>0</v>
      </c>
      <c r="Q132" s="440">
        <f t="shared" si="146"/>
        <v>0</v>
      </c>
      <c r="R132" s="440">
        <f t="shared" si="146"/>
        <v>0</v>
      </c>
      <c r="S132" s="440">
        <f t="shared" si="146"/>
        <v>0</v>
      </c>
      <c r="T132" s="438">
        <f t="shared" si="131"/>
        <v>2880</v>
      </c>
      <c r="U132" s="438">
        <f t="shared" si="132"/>
        <v>2880</v>
      </c>
      <c r="V132" s="440">
        <f t="shared" ref="V132" si="147">SUM(V133+V134+V135+V136)</f>
        <v>0</v>
      </c>
      <c r="W132" s="438">
        <f t="shared" si="133"/>
        <v>2880</v>
      </c>
      <c r="X132" s="4">
        <f t="shared" ref="X132:Y132" si="148">SUM(X133+X134+X135+X136)</f>
        <v>0</v>
      </c>
      <c r="Y132" s="4">
        <f t="shared" si="148"/>
        <v>0</v>
      </c>
      <c r="AA132" s="267">
        <f t="shared" si="135"/>
        <v>2880</v>
      </c>
    </row>
    <row r="133" spans="1:27" s="194" customFormat="1" x14ac:dyDescent="0.25">
      <c r="A133" s="189"/>
      <c r="B133" s="190" t="s">
        <v>0</v>
      </c>
      <c r="C133" s="191" t="s">
        <v>1</v>
      </c>
      <c r="D133" s="192"/>
      <c r="E133" s="192"/>
      <c r="F133" s="193">
        <f t="shared" si="127"/>
        <v>2880</v>
      </c>
      <c r="G133" s="193"/>
      <c r="H133" s="439"/>
      <c r="I133" s="439"/>
      <c r="J133" s="438">
        <f t="shared" si="129"/>
        <v>0</v>
      </c>
      <c r="K133" s="439"/>
      <c r="L133" s="439"/>
      <c r="M133" s="439">
        <v>280</v>
      </c>
      <c r="N133" s="439"/>
      <c r="O133" s="439">
        <v>2600</v>
      </c>
      <c r="P133" s="439"/>
      <c r="Q133" s="439"/>
      <c r="R133" s="439"/>
      <c r="S133" s="439"/>
      <c r="T133" s="438">
        <f t="shared" si="131"/>
        <v>2880</v>
      </c>
      <c r="U133" s="438">
        <f t="shared" si="132"/>
        <v>2880</v>
      </c>
      <c r="V133" s="439"/>
      <c r="W133" s="438">
        <f t="shared" si="133"/>
        <v>2880</v>
      </c>
      <c r="X133" s="192"/>
      <c r="Y133" s="192"/>
      <c r="AA133" s="267">
        <f t="shared" si="135"/>
        <v>2880</v>
      </c>
    </row>
    <row r="134" spans="1:27" s="194" customFormat="1" hidden="1" x14ac:dyDescent="0.25">
      <c r="A134" s="189"/>
      <c r="B134" s="190" t="s">
        <v>2</v>
      </c>
      <c r="C134" s="191" t="s">
        <v>3</v>
      </c>
      <c r="D134" s="192"/>
      <c r="E134" s="192"/>
      <c r="F134" s="193">
        <f t="shared" si="127"/>
        <v>0</v>
      </c>
      <c r="G134" s="193"/>
      <c r="H134" s="439"/>
      <c r="I134" s="439"/>
      <c r="J134" s="438">
        <f t="shared" si="129"/>
        <v>0</v>
      </c>
      <c r="K134" s="439"/>
      <c r="L134" s="439"/>
      <c r="M134" s="439"/>
      <c r="N134" s="439"/>
      <c r="O134" s="439"/>
      <c r="P134" s="439"/>
      <c r="Q134" s="439"/>
      <c r="R134" s="439"/>
      <c r="S134" s="439"/>
      <c r="T134" s="438">
        <f t="shared" si="131"/>
        <v>0</v>
      </c>
      <c r="U134" s="438">
        <f t="shared" si="132"/>
        <v>0</v>
      </c>
      <c r="V134" s="439"/>
      <c r="W134" s="438">
        <f t="shared" si="133"/>
        <v>0</v>
      </c>
      <c r="X134" s="192"/>
      <c r="Y134" s="192"/>
      <c r="AA134" s="267">
        <f t="shared" si="135"/>
        <v>0</v>
      </c>
    </row>
    <row r="135" spans="1:27" s="194" customFormat="1" hidden="1" x14ac:dyDescent="0.25">
      <c r="A135" s="189"/>
      <c r="B135" s="190" t="s">
        <v>4</v>
      </c>
      <c r="C135" s="191" t="s">
        <v>5</v>
      </c>
      <c r="D135" s="192"/>
      <c r="E135" s="192"/>
      <c r="F135" s="193">
        <f t="shared" si="127"/>
        <v>0</v>
      </c>
      <c r="G135" s="193"/>
      <c r="H135" s="439"/>
      <c r="I135" s="439"/>
      <c r="J135" s="438">
        <f t="shared" si="129"/>
        <v>0</v>
      </c>
      <c r="K135" s="439"/>
      <c r="L135" s="439"/>
      <c r="M135" s="439"/>
      <c r="N135" s="439"/>
      <c r="O135" s="439"/>
      <c r="P135" s="439"/>
      <c r="Q135" s="439"/>
      <c r="R135" s="439"/>
      <c r="S135" s="439"/>
      <c r="T135" s="438">
        <f t="shared" si="131"/>
        <v>0</v>
      </c>
      <c r="U135" s="438">
        <f t="shared" si="132"/>
        <v>0</v>
      </c>
      <c r="V135" s="439"/>
      <c r="W135" s="438">
        <f t="shared" si="133"/>
        <v>0</v>
      </c>
      <c r="X135" s="192"/>
      <c r="Y135" s="192"/>
      <c r="AA135" s="267">
        <f t="shared" si="135"/>
        <v>0</v>
      </c>
    </row>
    <row r="136" spans="1:27" s="194" customFormat="1" hidden="1" x14ac:dyDescent="0.25">
      <c r="A136" s="189"/>
      <c r="B136" s="190" t="s">
        <v>6</v>
      </c>
      <c r="C136" s="191" t="s">
        <v>7</v>
      </c>
      <c r="D136" s="192"/>
      <c r="E136" s="192"/>
      <c r="F136" s="193">
        <f t="shared" si="127"/>
        <v>0</v>
      </c>
      <c r="G136" s="193"/>
      <c r="H136" s="439"/>
      <c r="I136" s="439"/>
      <c r="J136" s="438">
        <f t="shared" si="129"/>
        <v>0</v>
      </c>
      <c r="K136" s="439"/>
      <c r="L136" s="439"/>
      <c r="M136" s="439"/>
      <c r="N136" s="439"/>
      <c r="O136" s="439"/>
      <c r="P136" s="439"/>
      <c r="Q136" s="439"/>
      <c r="R136" s="439"/>
      <c r="S136" s="439"/>
      <c r="T136" s="438">
        <f t="shared" si="131"/>
        <v>0</v>
      </c>
      <c r="U136" s="438">
        <f t="shared" si="132"/>
        <v>0</v>
      </c>
      <c r="V136" s="439"/>
      <c r="W136" s="438">
        <f t="shared" si="133"/>
        <v>0</v>
      </c>
      <c r="X136" s="192"/>
      <c r="Y136" s="192"/>
      <c r="AA136" s="267">
        <f t="shared" si="135"/>
        <v>0</v>
      </c>
    </row>
    <row r="137" spans="1:27" s="184" customFormat="1" hidden="1" x14ac:dyDescent="0.25">
      <c r="A137" s="181"/>
      <c r="B137" s="181">
        <v>312</v>
      </c>
      <c r="C137" s="182"/>
      <c r="D137" s="183">
        <f>SUM(D138)</f>
        <v>0</v>
      </c>
      <c r="E137" s="183">
        <f t="shared" ref="E137:V137" si="149">SUM(E138)</f>
        <v>0</v>
      </c>
      <c r="F137" s="193">
        <f t="shared" si="127"/>
        <v>0</v>
      </c>
      <c r="G137" s="183"/>
      <c r="H137" s="446">
        <f t="shared" si="149"/>
        <v>0</v>
      </c>
      <c r="I137" s="446">
        <f t="shared" si="149"/>
        <v>0</v>
      </c>
      <c r="J137" s="438">
        <f t="shared" si="129"/>
        <v>0</v>
      </c>
      <c r="K137" s="446">
        <f t="shared" si="149"/>
        <v>0</v>
      </c>
      <c r="L137" s="446">
        <f t="shared" si="149"/>
        <v>0</v>
      </c>
      <c r="M137" s="446">
        <f t="shared" si="149"/>
        <v>0</v>
      </c>
      <c r="N137" s="446"/>
      <c r="O137" s="446">
        <f t="shared" si="149"/>
        <v>0</v>
      </c>
      <c r="P137" s="446">
        <f t="shared" si="149"/>
        <v>0</v>
      </c>
      <c r="Q137" s="446">
        <f t="shared" si="149"/>
        <v>0</v>
      </c>
      <c r="R137" s="446">
        <f t="shared" si="149"/>
        <v>0</v>
      </c>
      <c r="S137" s="446">
        <f t="shared" si="149"/>
        <v>0</v>
      </c>
      <c r="T137" s="438">
        <f t="shared" si="131"/>
        <v>0</v>
      </c>
      <c r="U137" s="438">
        <f t="shared" si="132"/>
        <v>0</v>
      </c>
      <c r="V137" s="446">
        <f t="shared" si="149"/>
        <v>0</v>
      </c>
      <c r="W137" s="438">
        <f t="shared" si="133"/>
        <v>0</v>
      </c>
      <c r="X137" s="183">
        <f t="shared" ref="X137:Y137" si="150">SUM(X138)</f>
        <v>0</v>
      </c>
      <c r="Y137" s="183">
        <f t="shared" si="150"/>
        <v>0</v>
      </c>
      <c r="AA137" s="267">
        <f t="shared" si="135"/>
        <v>0</v>
      </c>
    </row>
    <row r="138" spans="1:27" s="194" customFormat="1" hidden="1" x14ac:dyDescent="0.25">
      <c r="A138" s="189"/>
      <c r="B138" s="190" t="s">
        <v>8</v>
      </c>
      <c r="C138" s="191" t="s">
        <v>9</v>
      </c>
      <c r="D138" s="192"/>
      <c r="E138" s="192"/>
      <c r="F138" s="193">
        <f t="shared" si="127"/>
        <v>0</v>
      </c>
      <c r="G138" s="193"/>
      <c r="H138" s="439"/>
      <c r="I138" s="439"/>
      <c r="J138" s="438">
        <f t="shared" si="129"/>
        <v>0</v>
      </c>
      <c r="K138" s="439"/>
      <c r="L138" s="439"/>
      <c r="M138" s="439"/>
      <c r="N138" s="439"/>
      <c r="O138" s="439"/>
      <c r="P138" s="439"/>
      <c r="Q138" s="439"/>
      <c r="R138" s="439"/>
      <c r="S138" s="439"/>
      <c r="T138" s="438">
        <f t="shared" si="131"/>
        <v>0</v>
      </c>
      <c r="U138" s="438">
        <f t="shared" si="132"/>
        <v>0</v>
      </c>
      <c r="V138" s="439"/>
      <c r="W138" s="438">
        <f t="shared" si="133"/>
        <v>0</v>
      </c>
      <c r="X138" s="192"/>
      <c r="Y138" s="192"/>
      <c r="AA138" s="267">
        <f t="shared" si="135"/>
        <v>0</v>
      </c>
    </row>
    <row r="139" spans="1:27" s="184" customFormat="1" x14ac:dyDescent="0.25">
      <c r="A139" s="181"/>
      <c r="B139" s="181">
        <v>313</v>
      </c>
      <c r="C139" s="182"/>
      <c r="D139" s="183">
        <f t="shared" ref="D139:E139" si="151">SUM(D140+D141+D142)</f>
        <v>0</v>
      </c>
      <c r="E139" s="183">
        <f t="shared" si="151"/>
        <v>0</v>
      </c>
      <c r="F139" s="193">
        <f t="shared" si="127"/>
        <v>450</v>
      </c>
      <c r="G139" s="183"/>
      <c r="H139" s="446">
        <f t="shared" ref="H139:I139" si="152">SUM(H140+H141+H142)</f>
        <v>0</v>
      </c>
      <c r="I139" s="446">
        <f t="shared" si="152"/>
        <v>0</v>
      </c>
      <c r="J139" s="438">
        <f t="shared" si="129"/>
        <v>0</v>
      </c>
      <c r="K139" s="446">
        <f t="shared" ref="K139:S139" si="153">SUM(K140+K141+K142)</f>
        <v>0</v>
      </c>
      <c r="L139" s="446">
        <f t="shared" si="153"/>
        <v>0</v>
      </c>
      <c r="M139" s="446">
        <f t="shared" si="153"/>
        <v>50</v>
      </c>
      <c r="N139" s="446"/>
      <c r="O139" s="446">
        <f t="shared" si="153"/>
        <v>400</v>
      </c>
      <c r="P139" s="446">
        <f t="shared" si="153"/>
        <v>0</v>
      </c>
      <c r="Q139" s="446">
        <f t="shared" si="153"/>
        <v>0</v>
      </c>
      <c r="R139" s="446">
        <f t="shared" si="153"/>
        <v>0</v>
      </c>
      <c r="S139" s="446">
        <f t="shared" si="153"/>
        <v>0</v>
      </c>
      <c r="T139" s="438">
        <f t="shared" si="131"/>
        <v>450</v>
      </c>
      <c r="U139" s="438">
        <f t="shared" si="132"/>
        <v>450</v>
      </c>
      <c r="V139" s="446">
        <f t="shared" ref="V139" si="154">SUM(V140+V141+V142)</f>
        <v>0</v>
      </c>
      <c r="W139" s="438">
        <f t="shared" si="133"/>
        <v>450</v>
      </c>
      <c r="X139" s="183">
        <f t="shared" ref="X139:Y139" si="155">SUM(X140+X141+X142)</f>
        <v>0</v>
      </c>
      <c r="Y139" s="183">
        <f t="shared" si="155"/>
        <v>0</v>
      </c>
      <c r="AA139" s="267">
        <f t="shared" si="135"/>
        <v>450</v>
      </c>
    </row>
    <row r="140" spans="1:27" s="194" customFormat="1" hidden="1" x14ac:dyDescent="0.25">
      <c r="A140" s="189"/>
      <c r="B140" s="190" t="s">
        <v>10</v>
      </c>
      <c r="C140" s="191" t="s">
        <v>11</v>
      </c>
      <c r="D140" s="192"/>
      <c r="E140" s="192"/>
      <c r="F140" s="193">
        <f t="shared" si="127"/>
        <v>0</v>
      </c>
      <c r="G140" s="193"/>
      <c r="H140" s="439"/>
      <c r="I140" s="439"/>
      <c r="J140" s="438">
        <f t="shared" si="129"/>
        <v>0</v>
      </c>
      <c r="K140" s="439"/>
      <c r="L140" s="439"/>
      <c r="M140" s="439"/>
      <c r="N140" s="439"/>
      <c r="O140" s="439"/>
      <c r="P140" s="439"/>
      <c r="Q140" s="439"/>
      <c r="R140" s="439"/>
      <c r="S140" s="439"/>
      <c r="T140" s="438">
        <f t="shared" si="131"/>
        <v>0</v>
      </c>
      <c r="U140" s="438">
        <f t="shared" si="132"/>
        <v>0</v>
      </c>
      <c r="V140" s="439"/>
      <c r="W140" s="438">
        <f t="shared" si="133"/>
        <v>0</v>
      </c>
      <c r="X140" s="192"/>
      <c r="Y140" s="192"/>
      <c r="AA140" s="267">
        <f t="shared" si="135"/>
        <v>0</v>
      </c>
    </row>
    <row r="141" spans="1:27" s="194" customFormat="1" x14ac:dyDescent="0.25">
      <c r="A141" s="189"/>
      <c r="B141" s="190" t="s">
        <v>12</v>
      </c>
      <c r="C141" s="191" t="s">
        <v>13</v>
      </c>
      <c r="D141" s="192"/>
      <c r="E141" s="192"/>
      <c r="F141" s="193">
        <f t="shared" si="127"/>
        <v>450</v>
      </c>
      <c r="G141" s="193"/>
      <c r="H141" s="439"/>
      <c r="I141" s="439"/>
      <c r="J141" s="438">
        <f t="shared" si="129"/>
        <v>0</v>
      </c>
      <c r="K141" s="439"/>
      <c r="L141" s="439"/>
      <c r="M141" s="439">
        <v>50</v>
      </c>
      <c r="N141" s="439"/>
      <c r="O141" s="439">
        <v>400</v>
      </c>
      <c r="P141" s="439"/>
      <c r="Q141" s="439"/>
      <c r="R141" s="439"/>
      <c r="S141" s="439"/>
      <c r="T141" s="438">
        <f t="shared" si="131"/>
        <v>450</v>
      </c>
      <c r="U141" s="438">
        <f t="shared" si="132"/>
        <v>450</v>
      </c>
      <c r="V141" s="439"/>
      <c r="W141" s="438">
        <f t="shared" si="133"/>
        <v>450</v>
      </c>
      <c r="X141" s="192"/>
      <c r="Y141" s="192"/>
      <c r="AA141" s="267">
        <f t="shared" si="135"/>
        <v>450</v>
      </c>
    </row>
    <row r="142" spans="1:27" s="194" customFormat="1" ht="12.75" hidden="1" customHeight="1" x14ac:dyDescent="0.25">
      <c r="A142" s="189"/>
      <c r="B142" s="190" t="s">
        <v>14</v>
      </c>
      <c r="C142" s="191" t="s">
        <v>15</v>
      </c>
      <c r="D142" s="192"/>
      <c r="E142" s="192"/>
      <c r="F142" s="193">
        <f t="shared" si="127"/>
        <v>0</v>
      </c>
      <c r="G142" s="193"/>
      <c r="H142" s="439"/>
      <c r="I142" s="439"/>
      <c r="J142" s="438">
        <f t="shared" si="129"/>
        <v>0</v>
      </c>
      <c r="K142" s="439"/>
      <c r="L142" s="439"/>
      <c r="M142" s="439">
        <v>0</v>
      </c>
      <c r="N142" s="439"/>
      <c r="O142" s="439">
        <v>0</v>
      </c>
      <c r="P142" s="439"/>
      <c r="Q142" s="439"/>
      <c r="R142" s="439"/>
      <c r="S142" s="439"/>
      <c r="T142" s="438">
        <f t="shared" si="131"/>
        <v>0</v>
      </c>
      <c r="U142" s="438">
        <f t="shared" si="132"/>
        <v>0</v>
      </c>
      <c r="V142" s="439"/>
      <c r="W142" s="438">
        <f t="shared" si="133"/>
        <v>0</v>
      </c>
      <c r="X142" s="192"/>
      <c r="Y142" s="192"/>
      <c r="AA142" s="267">
        <f t="shared" si="135"/>
        <v>0</v>
      </c>
    </row>
    <row r="143" spans="1:27" s="184" customFormat="1" ht="12.75" customHeight="1" x14ac:dyDescent="0.25">
      <c r="A143" s="181"/>
      <c r="B143" s="181">
        <v>32</v>
      </c>
      <c r="C143" s="182"/>
      <c r="D143" s="183">
        <f t="shared" ref="D143:E143" si="156">SUM(D144+D149+D156+D166+D168)</f>
        <v>0</v>
      </c>
      <c r="E143" s="183">
        <f t="shared" si="156"/>
        <v>0</v>
      </c>
      <c r="F143" s="193">
        <f t="shared" si="127"/>
        <v>55370.239999999998</v>
      </c>
      <c r="G143" s="183"/>
      <c r="H143" s="446">
        <f t="shared" ref="H143:I143" si="157">SUM(H144+H149+H156+H166+H168)</f>
        <v>2000</v>
      </c>
      <c r="I143" s="446">
        <f t="shared" si="157"/>
        <v>0</v>
      </c>
      <c r="J143" s="438">
        <f t="shared" si="129"/>
        <v>2000</v>
      </c>
      <c r="K143" s="446">
        <f t="shared" ref="K143:S143" si="158">SUM(K144+K149+K156+K166+K168)</f>
        <v>35000</v>
      </c>
      <c r="L143" s="446">
        <f t="shared" si="158"/>
        <v>0</v>
      </c>
      <c r="M143" s="446">
        <f t="shared" si="158"/>
        <v>2170</v>
      </c>
      <c r="N143" s="446"/>
      <c r="O143" s="446">
        <f t="shared" si="158"/>
        <v>7000</v>
      </c>
      <c r="P143" s="446">
        <f t="shared" si="158"/>
        <v>1200</v>
      </c>
      <c r="Q143" s="446">
        <f t="shared" si="158"/>
        <v>0</v>
      </c>
      <c r="R143" s="446">
        <f t="shared" si="158"/>
        <v>0</v>
      </c>
      <c r="S143" s="446">
        <f t="shared" si="158"/>
        <v>6000.24</v>
      </c>
      <c r="T143" s="438">
        <f t="shared" si="131"/>
        <v>51370.239999999998</v>
      </c>
      <c r="U143" s="438">
        <f t="shared" si="132"/>
        <v>53370.239999999998</v>
      </c>
      <c r="V143" s="446">
        <f t="shared" ref="V143" si="159">SUM(V144+V149+V156+V166+V168)</f>
        <v>0</v>
      </c>
      <c r="W143" s="438">
        <f t="shared" si="133"/>
        <v>53370.239999999998</v>
      </c>
      <c r="X143" s="183">
        <v>81530</v>
      </c>
      <c r="Y143" s="183">
        <v>85530</v>
      </c>
      <c r="AA143" s="267">
        <f t="shared" si="135"/>
        <v>53370.239999999998</v>
      </c>
    </row>
    <row r="144" spans="1:27" s="184" customFormat="1" ht="12.75" customHeight="1" x14ac:dyDescent="0.25">
      <c r="A144" s="181"/>
      <c r="B144" s="181">
        <v>321</v>
      </c>
      <c r="C144" s="182"/>
      <c r="D144" s="183">
        <f t="shared" ref="D144:E144" si="160">SUM(D145+D146+D147+D148)</f>
        <v>0</v>
      </c>
      <c r="E144" s="183">
        <f t="shared" si="160"/>
        <v>0</v>
      </c>
      <c r="F144" s="193">
        <f t="shared" si="127"/>
        <v>4860</v>
      </c>
      <c r="G144" s="183"/>
      <c r="H144" s="446">
        <f t="shared" ref="H144:I144" si="161">SUM(H145+H146+H147+H148)</f>
        <v>850</v>
      </c>
      <c r="I144" s="446">
        <f t="shared" si="161"/>
        <v>0</v>
      </c>
      <c r="J144" s="438">
        <f t="shared" si="129"/>
        <v>850</v>
      </c>
      <c r="K144" s="446">
        <f t="shared" ref="K144:S144" si="162">SUM(K145+K146+K147+K148)</f>
        <v>660</v>
      </c>
      <c r="L144" s="446">
        <f t="shared" si="162"/>
        <v>0</v>
      </c>
      <c r="M144" s="446">
        <f t="shared" si="162"/>
        <v>200</v>
      </c>
      <c r="N144" s="446"/>
      <c r="O144" s="446">
        <f t="shared" si="162"/>
        <v>0</v>
      </c>
      <c r="P144" s="446">
        <f t="shared" si="162"/>
        <v>300</v>
      </c>
      <c r="Q144" s="446">
        <f t="shared" si="162"/>
        <v>0</v>
      </c>
      <c r="R144" s="446">
        <f t="shared" si="162"/>
        <v>0</v>
      </c>
      <c r="S144" s="446">
        <f t="shared" si="162"/>
        <v>2000</v>
      </c>
      <c r="T144" s="438">
        <f t="shared" si="131"/>
        <v>3160</v>
      </c>
      <c r="U144" s="438">
        <f t="shared" si="132"/>
        <v>4010</v>
      </c>
      <c r="V144" s="446">
        <f t="shared" ref="V144" si="163">SUM(V145+V146+V147+V148)</f>
        <v>0</v>
      </c>
      <c r="W144" s="438">
        <f t="shared" si="133"/>
        <v>4010</v>
      </c>
      <c r="X144" s="183">
        <f t="shared" ref="X144:Y144" si="164">SUM(X145+X146+X147+X148)</f>
        <v>0</v>
      </c>
      <c r="Y144" s="183">
        <f t="shared" si="164"/>
        <v>0</v>
      </c>
      <c r="AA144" s="267">
        <f t="shared" si="135"/>
        <v>4010</v>
      </c>
    </row>
    <row r="145" spans="1:27" s="194" customFormat="1" x14ac:dyDescent="0.25">
      <c r="A145" s="189"/>
      <c r="B145" s="190" t="s">
        <v>16</v>
      </c>
      <c r="C145" s="191" t="s">
        <v>17</v>
      </c>
      <c r="D145" s="192"/>
      <c r="E145" s="192"/>
      <c r="F145" s="193">
        <f t="shared" si="127"/>
        <v>4860</v>
      </c>
      <c r="G145" s="193"/>
      <c r="H145" s="439">
        <v>850</v>
      </c>
      <c r="I145" s="439"/>
      <c r="J145" s="438">
        <f t="shared" si="129"/>
        <v>850</v>
      </c>
      <c r="K145" s="439">
        <v>660</v>
      </c>
      <c r="L145" s="439"/>
      <c r="M145" s="439">
        <v>200</v>
      </c>
      <c r="N145" s="439"/>
      <c r="O145" s="439">
        <v>0</v>
      </c>
      <c r="P145" s="439">
        <v>300</v>
      </c>
      <c r="Q145" s="439"/>
      <c r="R145" s="439"/>
      <c r="S145" s="439">
        <v>2000</v>
      </c>
      <c r="T145" s="438">
        <f t="shared" si="131"/>
        <v>3160</v>
      </c>
      <c r="U145" s="438">
        <f t="shared" si="132"/>
        <v>4010</v>
      </c>
      <c r="V145" s="439"/>
      <c r="W145" s="438">
        <f t="shared" si="133"/>
        <v>4010</v>
      </c>
      <c r="X145" s="192"/>
      <c r="Y145" s="192"/>
      <c r="AA145" s="267">
        <f t="shared" si="135"/>
        <v>4010</v>
      </c>
    </row>
    <row r="146" spans="1:27" s="194" customFormat="1" hidden="1" x14ac:dyDescent="0.25">
      <c r="A146" s="189"/>
      <c r="B146" s="190" t="s">
        <v>18</v>
      </c>
      <c r="C146" s="191" t="s">
        <v>19</v>
      </c>
      <c r="D146" s="192"/>
      <c r="E146" s="192"/>
      <c r="F146" s="193">
        <f t="shared" si="127"/>
        <v>0</v>
      </c>
      <c r="G146" s="193"/>
      <c r="H146" s="439"/>
      <c r="I146" s="439"/>
      <c r="J146" s="438">
        <f t="shared" si="129"/>
        <v>0</v>
      </c>
      <c r="K146" s="439"/>
      <c r="L146" s="439"/>
      <c r="M146" s="439"/>
      <c r="N146" s="439"/>
      <c r="O146" s="439">
        <v>0</v>
      </c>
      <c r="P146" s="439"/>
      <c r="Q146" s="439"/>
      <c r="R146" s="439"/>
      <c r="S146" s="439"/>
      <c r="T146" s="438">
        <f t="shared" si="131"/>
        <v>0</v>
      </c>
      <c r="U146" s="438">
        <f t="shared" si="132"/>
        <v>0</v>
      </c>
      <c r="V146" s="439"/>
      <c r="W146" s="438">
        <f t="shared" si="133"/>
        <v>0</v>
      </c>
      <c r="X146" s="192"/>
      <c r="Y146" s="192"/>
      <c r="AA146" s="267">
        <f t="shared" si="135"/>
        <v>0</v>
      </c>
    </row>
    <row r="147" spans="1:27" s="194" customFormat="1" hidden="1" x14ac:dyDescent="0.25">
      <c r="A147" s="189"/>
      <c r="B147" s="190" t="s">
        <v>20</v>
      </c>
      <c r="C147" s="191" t="s">
        <v>21</v>
      </c>
      <c r="D147" s="192"/>
      <c r="E147" s="192"/>
      <c r="F147" s="193">
        <f t="shared" si="127"/>
        <v>0</v>
      </c>
      <c r="G147" s="193"/>
      <c r="H147" s="439"/>
      <c r="I147" s="439"/>
      <c r="J147" s="438">
        <f t="shared" si="129"/>
        <v>0</v>
      </c>
      <c r="K147" s="439"/>
      <c r="L147" s="439"/>
      <c r="M147" s="439"/>
      <c r="N147" s="439"/>
      <c r="O147" s="439"/>
      <c r="P147" s="439"/>
      <c r="Q147" s="439"/>
      <c r="R147" s="439"/>
      <c r="S147" s="439"/>
      <c r="T147" s="438">
        <f t="shared" si="131"/>
        <v>0</v>
      </c>
      <c r="U147" s="438">
        <f t="shared" si="132"/>
        <v>0</v>
      </c>
      <c r="V147" s="439"/>
      <c r="W147" s="438">
        <f t="shared" si="133"/>
        <v>0</v>
      </c>
      <c r="X147" s="192"/>
      <c r="Y147" s="192"/>
      <c r="AA147" s="267">
        <f t="shared" si="135"/>
        <v>0</v>
      </c>
    </row>
    <row r="148" spans="1:27" s="194" customFormat="1" hidden="1" x14ac:dyDescent="0.25">
      <c r="A148" s="189"/>
      <c r="B148" s="189">
        <v>3214</v>
      </c>
      <c r="C148" s="191" t="s">
        <v>22</v>
      </c>
      <c r="D148" s="192"/>
      <c r="E148" s="192"/>
      <c r="F148" s="193">
        <f t="shared" si="127"/>
        <v>0</v>
      </c>
      <c r="G148" s="193"/>
      <c r="H148" s="439"/>
      <c r="I148" s="439"/>
      <c r="J148" s="438">
        <f t="shared" si="129"/>
        <v>0</v>
      </c>
      <c r="K148" s="439"/>
      <c r="L148" s="439"/>
      <c r="M148" s="439"/>
      <c r="N148" s="439"/>
      <c r="O148" s="439">
        <v>0</v>
      </c>
      <c r="P148" s="439"/>
      <c r="Q148" s="439"/>
      <c r="R148" s="439"/>
      <c r="S148" s="439"/>
      <c r="T148" s="438">
        <f t="shared" si="131"/>
        <v>0</v>
      </c>
      <c r="U148" s="438">
        <f t="shared" si="132"/>
        <v>0</v>
      </c>
      <c r="V148" s="439"/>
      <c r="W148" s="438">
        <f t="shared" si="133"/>
        <v>0</v>
      </c>
      <c r="X148" s="192"/>
      <c r="Y148" s="192"/>
      <c r="AA148" s="267">
        <f t="shared" si="135"/>
        <v>0</v>
      </c>
    </row>
    <row r="149" spans="1:27" s="184" customFormat="1" x14ac:dyDescent="0.25">
      <c r="A149" s="181"/>
      <c r="B149" s="181">
        <v>322</v>
      </c>
      <c r="C149" s="182"/>
      <c r="D149" s="183">
        <f t="shared" ref="D149:E149" si="165">SUM(D150+D151+D152+D153+D154+D155)</f>
        <v>0</v>
      </c>
      <c r="E149" s="183">
        <f t="shared" si="165"/>
        <v>0</v>
      </c>
      <c r="F149" s="193">
        <f t="shared" si="127"/>
        <v>36350.239999999998</v>
      </c>
      <c r="G149" s="183"/>
      <c r="H149" s="446">
        <f t="shared" ref="H149:I149" si="166">SUM(H150+H151+H152+H153+H154+H155)</f>
        <v>0</v>
      </c>
      <c r="I149" s="446">
        <f t="shared" si="166"/>
        <v>0</v>
      </c>
      <c r="J149" s="438">
        <f t="shared" si="129"/>
        <v>0</v>
      </c>
      <c r="K149" s="446">
        <f t="shared" ref="K149:S149" si="167">SUM(K150+K151+K152+K153+K154+K155)</f>
        <v>33650</v>
      </c>
      <c r="L149" s="446">
        <f t="shared" si="167"/>
        <v>0</v>
      </c>
      <c r="M149" s="446">
        <f t="shared" si="167"/>
        <v>300</v>
      </c>
      <c r="N149" s="446"/>
      <c r="O149" s="446">
        <f t="shared" si="167"/>
        <v>0</v>
      </c>
      <c r="P149" s="446">
        <f t="shared" si="167"/>
        <v>400</v>
      </c>
      <c r="Q149" s="446">
        <f t="shared" si="167"/>
        <v>0</v>
      </c>
      <c r="R149" s="446">
        <f t="shared" si="167"/>
        <v>0</v>
      </c>
      <c r="S149" s="446">
        <f t="shared" si="167"/>
        <v>2000.24</v>
      </c>
      <c r="T149" s="438">
        <f t="shared" si="131"/>
        <v>36350.239999999998</v>
      </c>
      <c r="U149" s="438">
        <f t="shared" si="132"/>
        <v>36350.239999999998</v>
      </c>
      <c r="V149" s="446">
        <f t="shared" ref="V149" si="168">SUM(V150+V151+V152+V153+V154+V155)</f>
        <v>0</v>
      </c>
      <c r="W149" s="438">
        <f t="shared" si="133"/>
        <v>36350.239999999998</v>
      </c>
      <c r="X149" s="183">
        <f t="shared" ref="X149:Y149" si="169">SUM(X150+X151+X152+X153+X154+X155)</f>
        <v>0</v>
      </c>
      <c r="Y149" s="183">
        <f t="shared" si="169"/>
        <v>0</v>
      </c>
      <c r="AA149" s="267">
        <f t="shared" si="135"/>
        <v>36350.239999999998</v>
      </c>
    </row>
    <row r="150" spans="1:27" s="194" customFormat="1" x14ac:dyDescent="0.25">
      <c r="A150" s="189"/>
      <c r="B150" s="190" t="s">
        <v>23</v>
      </c>
      <c r="C150" s="191" t="s">
        <v>24</v>
      </c>
      <c r="D150" s="192"/>
      <c r="E150" s="192"/>
      <c r="F150" s="193">
        <f t="shared" si="127"/>
        <v>4500.24</v>
      </c>
      <c r="G150" s="193"/>
      <c r="H150" s="439"/>
      <c r="I150" s="439"/>
      <c r="J150" s="438">
        <f t="shared" si="129"/>
        <v>0</v>
      </c>
      <c r="K150" s="439">
        <v>3000</v>
      </c>
      <c r="L150" s="439"/>
      <c r="M150" s="439">
        <v>100</v>
      </c>
      <c r="N150" s="439"/>
      <c r="O150" s="439">
        <v>0</v>
      </c>
      <c r="P150" s="439">
        <v>400</v>
      </c>
      <c r="Q150" s="439"/>
      <c r="R150" s="439"/>
      <c r="S150" s="433">
        <v>1000.24</v>
      </c>
      <c r="T150" s="438">
        <f t="shared" si="131"/>
        <v>4500.24</v>
      </c>
      <c r="U150" s="438">
        <f t="shared" si="132"/>
        <v>4500.24</v>
      </c>
      <c r="V150" s="439"/>
      <c r="W150" s="438">
        <f t="shared" si="133"/>
        <v>4500.24</v>
      </c>
      <c r="X150" s="192"/>
      <c r="Y150" s="192"/>
      <c r="AA150" s="267">
        <f t="shared" si="135"/>
        <v>4500.24</v>
      </c>
    </row>
    <row r="151" spans="1:27" s="194" customFormat="1" x14ac:dyDescent="0.25">
      <c r="A151" s="189"/>
      <c r="B151" s="190" t="s">
        <v>25</v>
      </c>
      <c r="C151" s="191" t="s">
        <v>570</v>
      </c>
      <c r="D151" s="192"/>
      <c r="E151" s="192"/>
      <c r="F151" s="193">
        <f t="shared" si="127"/>
        <v>31200</v>
      </c>
      <c r="G151" s="193"/>
      <c r="H151" s="439"/>
      <c r="I151" s="439"/>
      <c r="J151" s="438">
        <f t="shared" si="129"/>
        <v>0</v>
      </c>
      <c r="K151" s="439">
        <v>30000</v>
      </c>
      <c r="L151" s="439"/>
      <c r="M151" s="439">
        <v>200</v>
      </c>
      <c r="N151" s="439"/>
      <c r="O151" s="439">
        <v>0</v>
      </c>
      <c r="P151" s="439">
        <v>0</v>
      </c>
      <c r="Q151" s="439"/>
      <c r="R151" s="439"/>
      <c r="S151" s="439">
        <v>1000</v>
      </c>
      <c r="T151" s="438">
        <f t="shared" si="131"/>
        <v>31200</v>
      </c>
      <c r="U151" s="438">
        <f t="shared" si="132"/>
        <v>31200</v>
      </c>
      <c r="V151" s="439"/>
      <c r="W151" s="438">
        <f t="shared" si="133"/>
        <v>31200</v>
      </c>
      <c r="X151" s="192"/>
      <c r="Y151" s="192"/>
      <c r="AA151" s="267">
        <f t="shared" si="135"/>
        <v>31200</v>
      </c>
    </row>
    <row r="152" spans="1:27" s="194" customFormat="1" hidden="1" x14ac:dyDescent="0.25">
      <c r="A152" s="189"/>
      <c r="B152" s="190" t="s">
        <v>27</v>
      </c>
      <c r="C152" s="191" t="s">
        <v>28</v>
      </c>
      <c r="D152" s="192"/>
      <c r="E152" s="192"/>
      <c r="F152" s="193">
        <f t="shared" si="127"/>
        <v>0</v>
      </c>
      <c r="G152" s="193"/>
      <c r="H152" s="439"/>
      <c r="I152" s="439"/>
      <c r="J152" s="438">
        <f t="shared" si="129"/>
        <v>0</v>
      </c>
      <c r="K152" s="439"/>
      <c r="L152" s="439"/>
      <c r="M152" s="439"/>
      <c r="N152" s="439"/>
      <c r="O152" s="439"/>
      <c r="P152" s="439"/>
      <c r="Q152" s="439"/>
      <c r="R152" s="439"/>
      <c r="S152" s="439"/>
      <c r="T152" s="438">
        <f t="shared" si="131"/>
        <v>0</v>
      </c>
      <c r="U152" s="438">
        <f t="shared" si="132"/>
        <v>0</v>
      </c>
      <c r="V152" s="439"/>
      <c r="W152" s="438">
        <f t="shared" si="133"/>
        <v>0</v>
      </c>
      <c r="X152" s="192"/>
      <c r="Y152" s="192"/>
      <c r="AA152" s="267">
        <f t="shared" si="135"/>
        <v>0</v>
      </c>
    </row>
    <row r="153" spans="1:27" s="194" customFormat="1" hidden="1" x14ac:dyDescent="0.25">
      <c r="A153" s="189"/>
      <c r="B153" s="190" t="s">
        <v>29</v>
      </c>
      <c r="C153" s="191" t="s">
        <v>30</v>
      </c>
      <c r="D153" s="192"/>
      <c r="E153" s="192"/>
      <c r="F153" s="193">
        <f t="shared" si="127"/>
        <v>0</v>
      </c>
      <c r="G153" s="193"/>
      <c r="H153" s="439"/>
      <c r="I153" s="439"/>
      <c r="J153" s="438">
        <f t="shared" si="129"/>
        <v>0</v>
      </c>
      <c r="K153" s="439"/>
      <c r="L153" s="439"/>
      <c r="M153" s="439"/>
      <c r="N153" s="439"/>
      <c r="O153" s="439"/>
      <c r="P153" s="439"/>
      <c r="Q153" s="439"/>
      <c r="R153" s="439"/>
      <c r="S153" s="439"/>
      <c r="T153" s="438">
        <f t="shared" si="131"/>
        <v>0</v>
      </c>
      <c r="U153" s="438">
        <f t="shared" si="132"/>
        <v>0</v>
      </c>
      <c r="V153" s="439"/>
      <c r="W153" s="438">
        <f t="shared" si="133"/>
        <v>0</v>
      </c>
      <c r="X153" s="192"/>
      <c r="Y153" s="192"/>
      <c r="AA153" s="267">
        <f t="shared" si="135"/>
        <v>0</v>
      </c>
    </row>
    <row r="154" spans="1:27" s="194" customFormat="1" x14ac:dyDescent="0.25">
      <c r="A154" s="189"/>
      <c r="B154" s="190" t="s">
        <v>31</v>
      </c>
      <c r="C154" s="191" t="s">
        <v>32</v>
      </c>
      <c r="D154" s="192"/>
      <c r="E154" s="192"/>
      <c r="F154" s="193">
        <f t="shared" si="127"/>
        <v>400</v>
      </c>
      <c r="G154" s="193"/>
      <c r="H154" s="439"/>
      <c r="I154" s="439"/>
      <c r="J154" s="438">
        <f t="shared" si="129"/>
        <v>0</v>
      </c>
      <c r="K154" s="439">
        <v>400</v>
      </c>
      <c r="L154" s="439"/>
      <c r="M154" s="439"/>
      <c r="N154" s="439"/>
      <c r="O154" s="439"/>
      <c r="P154" s="439">
        <v>0</v>
      </c>
      <c r="Q154" s="439"/>
      <c r="R154" s="439"/>
      <c r="S154" s="439">
        <v>0</v>
      </c>
      <c r="T154" s="438">
        <f t="shared" si="131"/>
        <v>400</v>
      </c>
      <c r="U154" s="438">
        <f t="shared" si="132"/>
        <v>400</v>
      </c>
      <c r="V154" s="439"/>
      <c r="W154" s="438">
        <f t="shared" si="133"/>
        <v>400</v>
      </c>
      <c r="X154" s="192"/>
      <c r="Y154" s="192"/>
      <c r="AA154" s="267">
        <f t="shared" si="135"/>
        <v>400</v>
      </c>
    </row>
    <row r="155" spans="1:27" s="194" customFormat="1" x14ac:dyDescent="0.25">
      <c r="A155" s="189"/>
      <c r="B155" s="196" t="s">
        <v>33</v>
      </c>
      <c r="C155" s="191" t="s">
        <v>34</v>
      </c>
      <c r="D155" s="192"/>
      <c r="E155" s="192"/>
      <c r="F155" s="193">
        <f t="shared" si="127"/>
        <v>250</v>
      </c>
      <c r="G155" s="193"/>
      <c r="H155" s="439"/>
      <c r="I155" s="439"/>
      <c r="J155" s="438">
        <f t="shared" si="129"/>
        <v>0</v>
      </c>
      <c r="K155" s="439">
        <v>250</v>
      </c>
      <c r="L155" s="439"/>
      <c r="M155" s="439"/>
      <c r="N155" s="439"/>
      <c r="O155" s="439"/>
      <c r="P155" s="439"/>
      <c r="Q155" s="439"/>
      <c r="R155" s="439"/>
      <c r="S155" s="439">
        <v>0</v>
      </c>
      <c r="T155" s="438">
        <f t="shared" si="131"/>
        <v>250</v>
      </c>
      <c r="U155" s="438">
        <f t="shared" si="132"/>
        <v>250</v>
      </c>
      <c r="V155" s="439"/>
      <c r="W155" s="438">
        <f t="shared" si="133"/>
        <v>250</v>
      </c>
      <c r="X155" s="192"/>
      <c r="Y155" s="192"/>
      <c r="AA155" s="267">
        <f t="shared" si="135"/>
        <v>250</v>
      </c>
    </row>
    <row r="156" spans="1:27" s="184" customFormat="1" x14ac:dyDescent="0.25">
      <c r="A156" s="181"/>
      <c r="B156" s="181">
        <v>323</v>
      </c>
      <c r="C156" s="182"/>
      <c r="D156" s="183">
        <f t="shared" ref="D156:E156" si="170">SUM(D157+D158+D159+D160+D161+D162+D163+D164+D165)</f>
        <v>0</v>
      </c>
      <c r="E156" s="183">
        <f t="shared" si="170"/>
        <v>0</v>
      </c>
      <c r="F156" s="193">
        <f t="shared" si="127"/>
        <v>13630</v>
      </c>
      <c r="G156" s="183"/>
      <c r="H156" s="446">
        <f t="shared" ref="H156:I156" si="171">SUM(H157+H158+H159+H160+H161+H162+H163+H164+H165)</f>
        <v>1150</v>
      </c>
      <c r="I156" s="446">
        <f t="shared" si="171"/>
        <v>0</v>
      </c>
      <c r="J156" s="438">
        <f t="shared" si="129"/>
        <v>1150</v>
      </c>
      <c r="K156" s="446">
        <f t="shared" ref="K156:S156" si="172">SUM(K157+K158+K159+K160+K161+K162+K163+K164+K165)</f>
        <v>690</v>
      </c>
      <c r="L156" s="446">
        <f t="shared" si="172"/>
        <v>0</v>
      </c>
      <c r="M156" s="446">
        <f t="shared" si="172"/>
        <v>1640</v>
      </c>
      <c r="N156" s="446"/>
      <c r="O156" s="446">
        <f t="shared" si="172"/>
        <v>7000</v>
      </c>
      <c r="P156" s="446">
        <f t="shared" si="172"/>
        <v>500</v>
      </c>
      <c r="Q156" s="446">
        <f t="shared" si="172"/>
        <v>0</v>
      </c>
      <c r="R156" s="446">
        <f t="shared" si="172"/>
        <v>0</v>
      </c>
      <c r="S156" s="446">
        <f t="shared" si="172"/>
        <v>1500</v>
      </c>
      <c r="T156" s="438">
        <f t="shared" si="131"/>
        <v>11330</v>
      </c>
      <c r="U156" s="438">
        <f t="shared" si="132"/>
        <v>12480</v>
      </c>
      <c r="V156" s="446">
        <f t="shared" ref="V156" si="173">SUM(V157+V158+V159+V160+V161+V162+V163+V164+V165)</f>
        <v>0</v>
      </c>
      <c r="W156" s="438">
        <f t="shared" si="133"/>
        <v>12480</v>
      </c>
      <c r="X156" s="183">
        <f t="shared" ref="X156:Y156" si="174">SUM(X157+X158+X159+X160+X161+X162+X163+X164+X165)</f>
        <v>0</v>
      </c>
      <c r="Y156" s="183">
        <f t="shared" si="174"/>
        <v>0</v>
      </c>
      <c r="AA156" s="267">
        <f t="shared" si="135"/>
        <v>12480</v>
      </c>
    </row>
    <row r="157" spans="1:27" s="194" customFormat="1" x14ac:dyDescent="0.25">
      <c r="A157" s="189"/>
      <c r="B157" s="190" t="s">
        <v>35</v>
      </c>
      <c r="C157" s="191" t="s">
        <v>36</v>
      </c>
      <c r="D157" s="192"/>
      <c r="E157" s="192"/>
      <c r="F157" s="193">
        <f t="shared" si="127"/>
        <v>7110</v>
      </c>
      <c r="G157" s="193"/>
      <c r="H157" s="439">
        <v>0</v>
      </c>
      <c r="I157" s="439"/>
      <c r="J157" s="438">
        <f t="shared" si="129"/>
        <v>0</v>
      </c>
      <c r="K157" s="439">
        <v>560</v>
      </c>
      <c r="L157" s="439"/>
      <c r="M157" s="439">
        <v>1500</v>
      </c>
      <c r="N157" s="439"/>
      <c r="O157" s="439">
        <v>3700</v>
      </c>
      <c r="P157" s="439">
        <v>150</v>
      </c>
      <c r="Q157" s="439"/>
      <c r="R157" s="439"/>
      <c r="S157" s="439">
        <v>1200</v>
      </c>
      <c r="T157" s="438">
        <f t="shared" si="131"/>
        <v>7110</v>
      </c>
      <c r="U157" s="438">
        <f t="shared" si="132"/>
        <v>7110</v>
      </c>
      <c r="V157" s="439"/>
      <c r="W157" s="438">
        <f t="shared" si="133"/>
        <v>7110</v>
      </c>
      <c r="X157" s="192"/>
      <c r="Y157" s="192"/>
      <c r="AA157" s="267">
        <f t="shared" si="135"/>
        <v>7110</v>
      </c>
    </row>
    <row r="158" spans="1:27" s="194" customFormat="1" x14ac:dyDescent="0.25">
      <c r="A158" s="189"/>
      <c r="B158" s="190" t="s">
        <v>37</v>
      </c>
      <c r="C158" s="191" t="s">
        <v>38</v>
      </c>
      <c r="D158" s="192"/>
      <c r="E158" s="192"/>
      <c r="F158" s="193">
        <f t="shared" si="127"/>
        <v>3300</v>
      </c>
      <c r="G158" s="193"/>
      <c r="H158" s="439"/>
      <c r="I158" s="439"/>
      <c r="J158" s="438">
        <f t="shared" si="129"/>
        <v>0</v>
      </c>
      <c r="K158" s="439"/>
      <c r="L158" s="439"/>
      <c r="M158" s="439">
        <v>0</v>
      </c>
      <c r="N158" s="439"/>
      <c r="O158" s="439">
        <v>3300</v>
      </c>
      <c r="P158" s="439">
        <v>0</v>
      </c>
      <c r="Q158" s="439"/>
      <c r="R158" s="439"/>
      <c r="S158" s="439"/>
      <c r="T158" s="438">
        <f t="shared" si="131"/>
        <v>3300</v>
      </c>
      <c r="U158" s="438">
        <f t="shared" si="132"/>
        <v>3300</v>
      </c>
      <c r="V158" s="439"/>
      <c r="W158" s="438">
        <f t="shared" si="133"/>
        <v>3300</v>
      </c>
      <c r="X158" s="192"/>
      <c r="Y158" s="192"/>
      <c r="AA158" s="267">
        <f t="shared" si="135"/>
        <v>3300</v>
      </c>
    </row>
    <row r="159" spans="1:27" s="194" customFormat="1" hidden="1" x14ac:dyDescent="0.25">
      <c r="A159" s="189"/>
      <c r="B159" s="190" t="s">
        <v>39</v>
      </c>
      <c r="C159" s="191" t="s">
        <v>40</v>
      </c>
      <c r="D159" s="192"/>
      <c r="E159" s="192"/>
      <c r="F159" s="193">
        <f t="shared" si="127"/>
        <v>0</v>
      </c>
      <c r="G159" s="193"/>
      <c r="H159" s="439"/>
      <c r="I159" s="439"/>
      <c r="J159" s="438">
        <f t="shared" si="129"/>
        <v>0</v>
      </c>
      <c r="K159" s="439"/>
      <c r="L159" s="439"/>
      <c r="M159" s="439"/>
      <c r="N159" s="439"/>
      <c r="O159" s="439"/>
      <c r="P159" s="439"/>
      <c r="Q159" s="439"/>
      <c r="R159" s="439"/>
      <c r="S159" s="439"/>
      <c r="T159" s="438">
        <f t="shared" si="131"/>
        <v>0</v>
      </c>
      <c r="U159" s="438">
        <f t="shared" si="132"/>
        <v>0</v>
      </c>
      <c r="V159" s="439"/>
      <c r="W159" s="438">
        <f t="shared" si="133"/>
        <v>0</v>
      </c>
      <c r="X159" s="192"/>
      <c r="Y159" s="192"/>
      <c r="AA159" s="267">
        <f t="shared" si="135"/>
        <v>0</v>
      </c>
    </row>
    <row r="160" spans="1:27" s="194" customFormat="1" hidden="1" x14ac:dyDescent="0.25">
      <c r="A160" s="189"/>
      <c r="B160" s="190" t="s">
        <v>41</v>
      </c>
      <c r="C160" s="191" t="s">
        <v>42</v>
      </c>
      <c r="D160" s="192"/>
      <c r="E160" s="192"/>
      <c r="F160" s="193">
        <f t="shared" si="127"/>
        <v>0</v>
      </c>
      <c r="G160" s="193"/>
      <c r="H160" s="439"/>
      <c r="I160" s="439"/>
      <c r="J160" s="438">
        <f t="shared" si="129"/>
        <v>0</v>
      </c>
      <c r="K160" s="439"/>
      <c r="L160" s="439"/>
      <c r="M160" s="439"/>
      <c r="N160" s="439"/>
      <c r="O160" s="439"/>
      <c r="P160" s="439"/>
      <c r="Q160" s="439"/>
      <c r="R160" s="439"/>
      <c r="S160" s="439"/>
      <c r="T160" s="438">
        <f t="shared" si="131"/>
        <v>0</v>
      </c>
      <c r="U160" s="438">
        <f t="shared" si="132"/>
        <v>0</v>
      </c>
      <c r="V160" s="439"/>
      <c r="W160" s="438">
        <f t="shared" si="133"/>
        <v>0</v>
      </c>
      <c r="X160" s="192"/>
      <c r="Y160" s="192"/>
      <c r="AA160" s="267">
        <f t="shared" si="135"/>
        <v>0</v>
      </c>
    </row>
    <row r="161" spans="1:27" s="194" customFormat="1" hidden="1" x14ac:dyDescent="0.25">
      <c r="A161" s="189"/>
      <c r="B161" s="190" t="s">
        <v>43</v>
      </c>
      <c r="C161" s="191" t="s">
        <v>44</v>
      </c>
      <c r="D161" s="192"/>
      <c r="E161" s="192"/>
      <c r="F161" s="193">
        <f t="shared" ref="F161:F192" si="175">SUM(H161:S161)</f>
        <v>0</v>
      </c>
      <c r="G161" s="193"/>
      <c r="H161" s="439"/>
      <c r="I161" s="439"/>
      <c r="J161" s="438">
        <f t="shared" si="129"/>
        <v>0</v>
      </c>
      <c r="K161" s="439"/>
      <c r="L161" s="439"/>
      <c r="M161" s="439"/>
      <c r="N161" s="439"/>
      <c r="O161" s="439"/>
      <c r="P161" s="439"/>
      <c r="Q161" s="439"/>
      <c r="R161" s="439"/>
      <c r="S161" s="439"/>
      <c r="T161" s="438">
        <f t="shared" ref="T161:T192" si="176">SUM(K161:S161)</f>
        <v>0</v>
      </c>
      <c r="U161" s="438">
        <f t="shared" ref="U161:U207" si="177">SUM(J161+T161)</f>
        <v>0</v>
      </c>
      <c r="V161" s="439"/>
      <c r="W161" s="438">
        <f t="shared" si="133"/>
        <v>0</v>
      </c>
      <c r="X161" s="192"/>
      <c r="Y161" s="192"/>
      <c r="AA161" s="267">
        <f t="shared" ref="AA161:AA192" si="178">SUM(H161+T161)</f>
        <v>0</v>
      </c>
    </row>
    <row r="162" spans="1:27" s="194" customFormat="1" hidden="1" x14ac:dyDescent="0.25">
      <c r="A162" s="189"/>
      <c r="B162" s="190" t="s">
        <v>45</v>
      </c>
      <c r="C162" s="191" t="s">
        <v>46</v>
      </c>
      <c r="D162" s="192"/>
      <c r="E162" s="192"/>
      <c r="F162" s="193">
        <f t="shared" si="175"/>
        <v>0</v>
      </c>
      <c r="G162" s="193"/>
      <c r="H162" s="439"/>
      <c r="I162" s="439"/>
      <c r="J162" s="438">
        <f t="shared" si="129"/>
        <v>0</v>
      </c>
      <c r="K162" s="439"/>
      <c r="L162" s="439"/>
      <c r="M162" s="439"/>
      <c r="N162" s="439"/>
      <c r="O162" s="439"/>
      <c r="P162" s="439"/>
      <c r="Q162" s="439"/>
      <c r="R162" s="439"/>
      <c r="S162" s="439"/>
      <c r="T162" s="438">
        <f t="shared" si="176"/>
        <v>0</v>
      </c>
      <c r="U162" s="438">
        <f t="shared" si="177"/>
        <v>0</v>
      </c>
      <c r="V162" s="439"/>
      <c r="W162" s="438">
        <f t="shared" si="133"/>
        <v>0</v>
      </c>
      <c r="X162" s="192"/>
      <c r="Y162" s="192"/>
      <c r="AA162" s="267">
        <f t="shared" si="178"/>
        <v>0</v>
      </c>
    </row>
    <row r="163" spans="1:27" s="194" customFormat="1" x14ac:dyDescent="0.25">
      <c r="A163" s="189"/>
      <c r="B163" s="190" t="s">
        <v>47</v>
      </c>
      <c r="C163" s="191" t="s">
        <v>48</v>
      </c>
      <c r="D163" s="192"/>
      <c r="E163" s="192"/>
      <c r="F163" s="193">
        <f t="shared" si="175"/>
        <v>320</v>
      </c>
      <c r="G163" s="193"/>
      <c r="H163" s="439"/>
      <c r="I163" s="439"/>
      <c r="J163" s="438">
        <f t="shared" si="129"/>
        <v>0</v>
      </c>
      <c r="K163" s="439"/>
      <c r="L163" s="439"/>
      <c r="M163" s="439">
        <v>70</v>
      </c>
      <c r="N163" s="439"/>
      <c r="O163" s="439">
        <v>0</v>
      </c>
      <c r="P163" s="439">
        <v>250</v>
      </c>
      <c r="Q163" s="439"/>
      <c r="R163" s="439"/>
      <c r="S163" s="439"/>
      <c r="T163" s="438">
        <f t="shared" si="176"/>
        <v>320</v>
      </c>
      <c r="U163" s="438">
        <f t="shared" si="177"/>
        <v>320</v>
      </c>
      <c r="V163" s="439"/>
      <c r="W163" s="438">
        <f t="shared" si="133"/>
        <v>320</v>
      </c>
      <c r="X163" s="192"/>
      <c r="Y163" s="192"/>
      <c r="AA163" s="267">
        <f t="shared" si="178"/>
        <v>320</v>
      </c>
    </row>
    <row r="164" spans="1:27" s="194" customFormat="1" hidden="1" x14ac:dyDescent="0.25">
      <c r="A164" s="189"/>
      <c r="B164" s="190" t="s">
        <v>49</v>
      </c>
      <c r="C164" s="191" t="s">
        <v>50</v>
      </c>
      <c r="D164" s="192"/>
      <c r="E164" s="192"/>
      <c r="F164" s="193">
        <f t="shared" si="175"/>
        <v>0</v>
      </c>
      <c r="G164" s="193"/>
      <c r="H164" s="439"/>
      <c r="I164" s="439"/>
      <c r="J164" s="438">
        <f t="shared" si="129"/>
        <v>0</v>
      </c>
      <c r="K164" s="439"/>
      <c r="L164" s="439"/>
      <c r="M164" s="439">
        <v>0</v>
      </c>
      <c r="N164" s="439"/>
      <c r="O164" s="439"/>
      <c r="P164" s="439"/>
      <c r="Q164" s="439"/>
      <c r="R164" s="439"/>
      <c r="S164" s="439"/>
      <c r="T164" s="438">
        <f t="shared" si="176"/>
        <v>0</v>
      </c>
      <c r="U164" s="438">
        <f t="shared" si="177"/>
        <v>0</v>
      </c>
      <c r="V164" s="439"/>
      <c r="W164" s="438">
        <f t="shared" si="133"/>
        <v>0</v>
      </c>
      <c r="X164" s="192"/>
      <c r="Y164" s="192"/>
      <c r="AA164" s="267">
        <f t="shared" si="178"/>
        <v>0</v>
      </c>
    </row>
    <row r="165" spans="1:27" s="194" customFormat="1" x14ac:dyDescent="0.25">
      <c r="A165" s="189"/>
      <c r="B165" s="190" t="s">
        <v>51</v>
      </c>
      <c r="C165" s="191" t="s">
        <v>52</v>
      </c>
      <c r="D165" s="192"/>
      <c r="E165" s="192"/>
      <c r="F165" s="193">
        <f t="shared" si="175"/>
        <v>2900</v>
      </c>
      <c r="G165" s="193"/>
      <c r="H165" s="439">
        <v>1150</v>
      </c>
      <c r="I165" s="439"/>
      <c r="J165" s="438">
        <f t="shared" si="129"/>
        <v>1150</v>
      </c>
      <c r="K165" s="439">
        <v>130</v>
      </c>
      <c r="L165" s="439"/>
      <c r="M165" s="439">
        <v>70</v>
      </c>
      <c r="N165" s="439"/>
      <c r="O165" s="439">
        <v>0</v>
      </c>
      <c r="P165" s="439">
        <v>100</v>
      </c>
      <c r="Q165" s="439"/>
      <c r="R165" s="439"/>
      <c r="S165" s="439">
        <v>300</v>
      </c>
      <c r="T165" s="438">
        <f t="shared" si="176"/>
        <v>600</v>
      </c>
      <c r="U165" s="438">
        <f t="shared" si="177"/>
        <v>1750</v>
      </c>
      <c r="V165" s="439"/>
      <c r="W165" s="438">
        <f t="shared" si="133"/>
        <v>1750</v>
      </c>
      <c r="X165" s="192"/>
      <c r="Y165" s="192"/>
      <c r="AA165" s="267">
        <f t="shared" si="178"/>
        <v>1750</v>
      </c>
    </row>
    <row r="166" spans="1:27" s="184" customFormat="1" hidden="1" x14ac:dyDescent="0.25">
      <c r="A166" s="181"/>
      <c r="B166" s="181">
        <v>324</v>
      </c>
      <c r="C166" s="182"/>
      <c r="D166" s="183">
        <f>SUM(D167)</f>
        <v>0</v>
      </c>
      <c r="E166" s="183">
        <f t="shared" ref="E166:V166" si="179">SUM(E167)</f>
        <v>0</v>
      </c>
      <c r="F166" s="193">
        <f t="shared" si="175"/>
        <v>0</v>
      </c>
      <c r="G166" s="183"/>
      <c r="H166" s="446">
        <f t="shared" si="179"/>
        <v>0</v>
      </c>
      <c r="I166" s="446">
        <f t="shared" si="179"/>
        <v>0</v>
      </c>
      <c r="J166" s="438">
        <f t="shared" si="129"/>
        <v>0</v>
      </c>
      <c r="K166" s="446">
        <f t="shared" si="179"/>
        <v>0</v>
      </c>
      <c r="L166" s="446">
        <f t="shared" si="179"/>
        <v>0</v>
      </c>
      <c r="M166" s="446">
        <f t="shared" si="179"/>
        <v>0</v>
      </c>
      <c r="N166" s="446"/>
      <c r="O166" s="446">
        <f t="shared" si="179"/>
        <v>0</v>
      </c>
      <c r="P166" s="446">
        <f t="shared" si="179"/>
        <v>0</v>
      </c>
      <c r="Q166" s="446">
        <f t="shared" si="179"/>
        <v>0</v>
      </c>
      <c r="R166" s="446">
        <f t="shared" si="179"/>
        <v>0</v>
      </c>
      <c r="S166" s="446">
        <f t="shared" si="179"/>
        <v>0</v>
      </c>
      <c r="T166" s="438">
        <f t="shared" si="176"/>
        <v>0</v>
      </c>
      <c r="U166" s="438">
        <f t="shared" si="177"/>
        <v>0</v>
      </c>
      <c r="V166" s="446">
        <f t="shared" si="179"/>
        <v>0</v>
      </c>
      <c r="W166" s="438">
        <f t="shared" si="133"/>
        <v>0</v>
      </c>
      <c r="X166" s="183">
        <f t="shared" ref="X166:Y166" si="180">SUM(X167)</f>
        <v>0</v>
      </c>
      <c r="Y166" s="183">
        <f t="shared" si="180"/>
        <v>0</v>
      </c>
      <c r="AA166" s="267">
        <f t="shared" si="178"/>
        <v>0</v>
      </c>
    </row>
    <row r="167" spans="1:27" s="194" customFormat="1" hidden="1" x14ac:dyDescent="0.25">
      <c r="A167" s="189"/>
      <c r="B167" s="195" t="s">
        <v>54</v>
      </c>
      <c r="C167" s="191" t="s">
        <v>53</v>
      </c>
      <c r="D167" s="192"/>
      <c r="E167" s="192"/>
      <c r="F167" s="193">
        <f t="shared" si="175"/>
        <v>0</v>
      </c>
      <c r="G167" s="193"/>
      <c r="H167" s="439"/>
      <c r="I167" s="439"/>
      <c r="J167" s="438">
        <f t="shared" si="129"/>
        <v>0</v>
      </c>
      <c r="K167" s="439">
        <v>0</v>
      </c>
      <c r="L167" s="439">
        <v>0</v>
      </c>
      <c r="M167" s="439">
        <v>0</v>
      </c>
      <c r="N167" s="439"/>
      <c r="O167" s="439"/>
      <c r="P167" s="439"/>
      <c r="Q167" s="439"/>
      <c r="R167" s="439"/>
      <c r="S167" s="439">
        <v>0</v>
      </c>
      <c r="T167" s="438">
        <f t="shared" si="176"/>
        <v>0</v>
      </c>
      <c r="U167" s="438">
        <f t="shared" si="177"/>
        <v>0</v>
      </c>
      <c r="V167" s="439"/>
      <c r="W167" s="438">
        <f t="shared" si="133"/>
        <v>0</v>
      </c>
      <c r="X167" s="192"/>
      <c r="Y167" s="192"/>
      <c r="AA167" s="267">
        <f t="shared" si="178"/>
        <v>0</v>
      </c>
    </row>
    <row r="168" spans="1:27" s="184" customFormat="1" x14ac:dyDescent="0.25">
      <c r="A168" s="181"/>
      <c r="B168" s="187" t="s">
        <v>540</v>
      </c>
      <c r="C168" s="182"/>
      <c r="D168" s="183">
        <f t="shared" ref="D168:E168" si="181">SUM(D169+D170+D171+D172+D173+D174+D175)</f>
        <v>0</v>
      </c>
      <c r="E168" s="183">
        <f t="shared" si="181"/>
        <v>0</v>
      </c>
      <c r="F168" s="193">
        <f t="shared" si="175"/>
        <v>530</v>
      </c>
      <c r="G168" s="183"/>
      <c r="H168" s="446">
        <f t="shared" ref="H168:I168" si="182">SUM(H169+H170+H171+H172+H173+H174+H175)</f>
        <v>0</v>
      </c>
      <c r="I168" s="446">
        <f t="shared" si="182"/>
        <v>0</v>
      </c>
      <c r="J168" s="438">
        <f t="shared" si="129"/>
        <v>0</v>
      </c>
      <c r="K168" s="446">
        <f t="shared" ref="K168:S168" si="183">SUM(K169+K170+K171+K172+K173+K174+K175)</f>
        <v>0</v>
      </c>
      <c r="L168" s="446">
        <f t="shared" si="183"/>
        <v>0</v>
      </c>
      <c r="M168" s="446">
        <f t="shared" si="183"/>
        <v>30</v>
      </c>
      <c r="N168" s="446"/>
      <c r="O168" s="446">
        <f t="shared" si="183"/>
        <v>0</v>
      </c>
      <c r="P168" s="446">
        <f t="shared" si="183"/>
        <v>0</v>
      </c>
      <c r="Q168" s="446">
        <f t="shared" si="183"/>
        <v>0</v>
      </c>
      <c r="R168" s="446">
        <f t="shared" si="183"/>
        <v>0</v>
      </c>
      <c r="S168" s="446">
        <f t="shared" si="183"/>
        <v>500</v>
      </c>
      <c r="T168" s="438">
        <f t="shared" si="176"/>
        <v>530</v>
      </c>
      <c r="U168" s="438">
        <f t="shared" si="177"/>
        <v>530</v>
      </c>
      <c r="V168" s="446">
        <f t="shared" ref="V168" si="184">SUM(V169+V170+V171+V172+V173+V174+V175)</f>
        <v>0</v>
      </c>
      <c r="W168" s="438">
        <f t="shared" si="133"/>
        <v>530</v>
      </c>
      <c r="X168" s="183">
        <f t="shared" ref="X168:Y168" si="185">SUM(X169+X170+X171+X172+X173+X174+X175)</f>
        <v>0</v>
      </c>
      <c r="Y168" s="183">
        <f t="shared" si="185"/>
        <v>0</v>
      </c>
      <c r="AA168" s="267">
        <f t="shared" si="178"/>
        <v>530</v>
      </c>
    </row>
    <row r="169" spans="1:27" s="194" customFormat="1" ht="12.75" hidden="1" customHeight="1" x14ac:dyDescent="0.25">
      <c r="A169" s="189"/>
      <c r="B169" s="190" t="s">
        <v>56</v>
      </c>
      <c r="C169" s="191" t="s">
        <v>57</v>
      </c>
      <c r="D169" s="192"/>
      <c r="E169" s="192"/>
      <c r="F169" s="193">
        <f t="shared" si="175"/>
        <v>0</v>
      </c>
      <c r="G169" s="193"/>
      <c r="H169" s="439"/>
      <c r="I169" s="439"/>
      <c r="J169" s="438">
        <f t="shared" si="129"/>
        <v>0</v>
      </c>
      <c r="K169" s="439"/>
      <c r="L169" s="439"/>
      <c r="M169" s="439"/>
      <c r="N169" s="439"/>
      <c r="O169" s="439"/>
      <c r="P169" s="439"/>
      <c r="Q169" s="439"/>
      <c r="R169" s="439"/>
      <c r="S169" s="439"/>
      <c r="T169" s="438">
        <f t="shared" si="176"/>
        <v>0</v>
      </c>
      <c r="U169" s="438">
        <f t="shared" si="177"/>
        <v>0</v>
      </c>
      <c r="V169" s="439"/>
      <c r="W169" s="438">
        <f t="shared" si="133"/>
        <v>0</v>
      </c>
      <c r="X169" s="192"/>
      <c r="Y169" s="192"/>
      <c r="AA169" s="267">
        <f t="shared" si="178"/>
        <v>0</v>
      </c>
    </row>
    <row r="170" spans="1:27" s="194" customFormat="1" hidden="1" x14ac:dyDescent="0.25">
      <c r="A170" s="189"/>
      <c r="B170" s="190" t="s">
        <v>58</v>
      </c>
      <c r="C170" s="191" t="s">
        <v>59</v>
      </c>
      <c r="D170" s="192"/>
      <c r="E170" s="192"/>
      <c r="F170" s="193">
        <f t="shared" si="175"/>
        <v>0</v>
      </c>
      <c r="G170" s="193"/>
      <c r="H170" s="439"/>
      <c r="I170" s="439"/>
      <c r="J170" s="438">
        <f t="shared" si="129"/>
        <v>0</v>
      </c>
      <c r="K170" s="439"/>
      <c r="L170" s="439"/>
      <c r="M170" s="439"/>
      <c r="N170" s="439"/>
      <c r="O170" s="439">
        <v>0</v>
      </c>
      <c r="P170" s="439"/>
      <c r="Q170" s="439"/>
      <c r="R170" s="439"/>
      <c r="S170" s="439"/>
      <c r="T170" s="438">
        <f t="shared" si="176"/>
        <v>0</v>
      </c>
      <c r="U170" s="438">
        <f t="shared" si="177"/>
        <v>0</v>
      </c>
      <c r="V170" s="439"/>
      <c r="W170" s="438">
        <f t="shared" si="133"/>
        <v>0</v>
      </c>
      <c r="X170" s="192"/>
      <c r="Y170" s="192"/>
      <c r="AA170" s="267">
        <f t="shared" si="178"/>
        <v>0</v>
      </c>
    </row>
    <row r="171" spans="1:27" s="194" customFormat="1" hidden="1" x14ac:dyDescent="0.25">
      <c r="A171" s="189"/>
      <c r="B171" s="190" t="s">
        <v>60</v>
      </c>
      <c r="C171" s="191" t="s">
        <v>61</v>
      </c>
      <c r="D171" s="192"/>
      <c r="E171" s="192"/>
      <c r="F171" s="193">
        <f t="shared" si="175"/>
        <v>0</v>
      </c>
      <c r="G171" s="193"/>
      <c r="H171" s="439"/>
      <c r="I171" s="439"/>
      <c r="J171" s="438">
        <f t="shared" si="129"/>
        <v>0</v>
      </c>
      <c r="K171" s="439"/>
      <c r="L171" s="439"/>
      <c r="M171" s="439"/>
      <c r="N171" s="439"/>
      <c r="O171" s="439"/>
      <c r="P171" s="439"/>
      <c r="Q171" s="439"/>
      <c r="R171" s="439"/>
      <c r="S171" s="439"/>
      <c r="T171" s="438">
        <f t="shared" si="176"/>
        <v>0</v>
      </c>
      <c r="U171" s="438">
        <f t="shared" si="177"/>
        <v>0</v>
      </c>
      <c r="V171" s="439"/>
      <c r="W171" s="438">
        <f t="shared" si="133"/>
        <v>0</v>
      </c>
      <c r="X171" s="192"/>
      <c r="Y171" s="192"/>
      <c r="AA171" s="267">
        <f t="shared" si="178"/>
        <v>0</v>
      </c>
    </row>
    <row r="172" spans="1:27" s="194" customFormat="1" hidden="1" x14ac:dyDescent="0.25">
      <c r="A172" s="189"/>
      <c r="B172" s="190" t="s">
        <v>62</v>
      </c>
      <c r="C172" s="191" t="s">
        <v>63</v>
      </c>
      <c r="D172" s="192"/>
      <c r="E172" s="192"/>
      <c r="F172" s="193">
        <f t="shared" si="175"/>
        <v>0</v>
      </c>
      <c r="G172" s="193"/>
      <c r="H172" s="439"/>
      <c r="I172" s="439"/>
      <c r="J172" s="438">
        <f t="shared" si="129"/>
        <v>0</v>
      </c>
      <c r="K172" s="439"/>
      <c r="L172" s="439"/>
      <c r="M172" s="439"/>
      <c r="N172" s="439"/>
      <c r="O172" s="439"/>
      <c r="P172" s="439"/>
      <c r="Q172" s="439"/>
      <c r="R172" s="439"/>
      <c r="S172" s="439"/>
      <c r="T172" s="438">
        <f t="shared" si="176"/>
        <v>0</v>
      </c>
      <c r="U172" s="438">
        <f t="shared" si="177"/>
        <v>0</v>
      </c>
      <c r="V172" s="439"/>
      <c r="W172" s="438">
        <f t="shared" si="133"/>
        <v>0</v>
      </c>
      <c r="X172" s="192"/>
      <c r="Y172" s="192"/>
      <c r="AA172" s="267">
        <f t="shared" si="178"/>
        <v>0</v>
      </c>
    </row>
    <row r="173" spans="1:27" s="194" customFormat="1" hidden="1" x14ac:dyDescent="0.25">
      <c r="A173" s="189"/>
      <c r="B173" s="189">
        <v>3295</v>
      </c>
      <c r="C173" s="191" t="s">
        <v>64</v>
      </c>
      <c r="D173" s="192"/>
      <c r="E173" s="192"/>
      <c r="F173" s="193">
        <f t="shared" si="175"/>
        <v>0</v>
      </c>
      <c r="G173" s="193"/>
      <c r="H173" s="439"/>
      <c r="I173" s="439"/>
      <c r="J173" s="438">
        <f t="shared" si="129"/>
        <v>0</v>
      </c>
      <c r="K173" s="439"/>
      <c r="L173" s="439"/>
      <c r="M173" s="439"/>
      <c r="N173" s="439"/>
      <c r="O173" s="439"/>
      <c r="P173" s="439"/>
      <c r="Q173" s="439"/>
      <c r="R173" s="439"/>
      <c r="S173" s="439"/>
      <c r="T173" s="438">
        <f t="shared" si="176"/>
        <v>0</v>
      </c>
      <c r="U173" s="438">
        <f t="shared" si="177"/>
        <v>0</v>
      </c>
      <c r="V173" s="439"/>
      <c r="W173" s="438">
        <f t="shared" si="133"/>
        <v>0</v>
      </c>
      <c r="X173" s="192"/>
      <c r="Y173" s="192"/>
      <c r="AA173" s="267">
        <f t="shared" si="178"/>
        <v>0</v>
      </c>
    </row>
    <row r="174" spans="1:27" s="194" customFormat="1" hidden="1" x14ac:dyDescent="0.25">
      <c r="A174" s="189"/>
      <c r="B174" s="189">
        <v>3296</v>
      </c>
      <c r="C174" s="197" t="s">
        <v>65</v>
      </c>
      <c r="D174" s="192"/>
      <c r="E174" s="192"/>
      <c r="F174" s="193">
        <f t="shared" si="175"/>
        <v>0</v>
      </c>
      <c r="G174" s="193"/>
      <c r="H174" s="439"/>
      <c r="I174" s="439"/>
      <c r="J174" s="438">
        <f t="shared" si="129"/>
        <v>0</v>
      </c>
      <c r="K174" s="439"/>
      <c r="L174" s="439"/>
      <c r="M174" s="439"/>
      <c r="N174" s="439"/>
      <c r="O174" s="439"/>
      <c r="P174" s="439"/>
      <c r="Q174" s="439"/>
      <c r="R174" s="439"/>
      <c r="S174" s="439"/>
      <c r="T174" s="438">
        <f t="shared" si="176"/>
        <v>0</v>
      </c>
      <c r="U174" s="438">
        <f t="shared" si="177"/>
        <v>0</v>
      </c>
      <c r="V174" s="439"/>
      <c r="W174" s="438">
        <f t="shared" si="133"/>
        <v>0</v>
      </c>
      <c r="X174" s="192"/>
      <c r="Y174" s="192"/>
      <c r="AA174" s="267">
        <f t="shared" si="178"/>
        <v>0</v>
      </c>
    </row>
    <row r="175" spans="1:27" s="194" customFormat="1" x14ac:dyDescent="0.25">
      <c r="A175" s="189"/>
      <c r="B175" s="190" t="s">
        <v>66</v>
      </c>
      <c r="C175" s="191" t="s">
        <v>55</v>
      </c>
      <c r="D175" s="192"/>
      <c r="E175" s="192"/>
      <c r="F175" s="193">
        <f t="shared" si="175"/>
        <v>530</v>
      </c>
      <c r="G175" s="193"/>
      <c r="H175" s="439">
        <v>0</v>
      </c>
      <c r="I175" s="439"/>
      <c r="J175" s="438">
        <f t="shared" si="129"/>
        <v>0</v>
      </c>
      <c r="K175" s="439"/>
      <c r="L175" s="439"/>
      <c r="M175" s="439">
        <v>30</v>
      </c>
      <c r="N175" s="439"/>
      <c r="O175" s="439">
        <v>0</v>
      </c>
      <c r="P175" s="439">
        <v>0</v>
      </c>
      <c r="Q175" s="439"/>
      <c r="R175" s="439"/>
      <c r="S175" s="439">
        <v>500</v>
      </c>
      <c r="T175" s="438">
        <f t="shared" si="176"/>
        <v>530</v>
      </c>
      <c r="U175" s="438">
        <f t="shared" si="177"/>
        <v>530</v>
      </c>
      <c r="V175" s="439"/>
      <c r="W175" s="438">
        <f t="shared" si="133"/>
        <v>530</v>
      </c>
      <c r="X175" s="192"/>
      <c r="Y175" s="192"/>
      <c r="AA175" s="267">
        <f t="shared" si="178"/>
        <v>530</v>
      </c>
    </row>
    <row r="176" spans="1:27" s="184" customFormat="1" hidden="1" x14ac:dyDescent="0.25">
      <c r="A176" s="6"/>
      <c r="B176" s="181">
        <v>34</v>
      </c>
      <c r="C176" s="182" t="s">
        <v>67</v>
      </c>
      <c r="D176" s="183">
        <f t="shared" ref="D176:E176" si="186">SUM(D177+D182)</f>
        <v>0</v>
      </c>
      <c r="E176" s="183">
        <f t="shared" si="186"/>
        <v>0</v>
      </c>
      <c r="F176" s="193">
        <f t="shared" si="175"/>
        <v>0</v>
      </c>
      <c r="G176" s="183"/>
      <c r="H176" s="446">
        <f t="shared" ref="H176:I176" si="187">SUM(H177+H182)</f>
        <v>0</v>
      </c>
      <c r="I176" s="446">
        <f t="shared" si="187"/>
        <v>0</v>
      </c>
      <c r="J176" s="438">
        <f t="shared" si="129"/>
        <v>0</v>
      </c>
      <c r="K176" s="446">
        <f t="shared" ref="K176:S176" si="188">SUM(K177+K182)</f>
        <v>0</v>
      </c>
      <c r="L176" s="446">
        <f t="shared" si="188"/>
        <v>0</v>
      </c>
      <c r="M176" s="446">
        <f t="shared" si="188"/>
        <v>0</v>
      </c>
      <c r="N176" s="446"/>
      <c r="O176" s="446">
        <f t="shared" si="188"/>
        <v>0</v>
      </c>
      <c r="P176" s="446">
        <f t="shared" si="188"/>
        <v>0</v>
      </c>
      <c r="Q176" s="446">
        <f t="shared" si="188"/>
        <v>0</v>
      </c>
      <c r="R176" s="446">
        <f t="shared" si="188"/>
        <v>0</v>
      </c>
      <c r="S176" s="446">
        <f t="shared" si="188"/>
        <v>0</v>
      </c>
      <c r="T176" s="438">
        <f t="shared" si="176"/>
        <v>0</v>
      </c>
      <c r="U176" s="438">
        <f t="shared" si="177"/>
        <v>0</v>
      </c>
      <c r="V176" s="446" t="e">
        <f t="shared" ref="V176" si="189">SUM(V177+V182)</f>
        <v>#REF!</v>
      </c>
      <c r="W176" s="438" t="e">
        <f t="shared" si="133"/>
        <v>#REF!</v>
      </c>
      <c r="X176" s="183">
        <v>0</v>
      </c>
      <c r="Y176" s="183">
        <v>0</v>
      </c>
      <c r="AA176" s="267">
        <f t="shared" si="178"/>
        <v>0</v>
      </c>
    </row>
    <row r="177" spans="1:27" s="184" customFormat="1" hidden="1" x14ac:dyDescent="0.25">
      <c r="A177" s="181"/>
      <c r="B177" s="181">
        <v>342</v>
      </c>
      <c r="C177" s="182" t="s">
        <v>68</v>
      </c>
      <c r="D177" s="183">
        <f t="shared" ref="D177:E177" si="190">SUM(D178+D179+D180+D181)</f>
        <v>0</v>
      </c>
      <c r="E177" s="183">
        <f t="shared" si="190"/>
        <v>0</v>
      </c>
      <c r="F177" s="193">
        <f t="shared" si="175"/>
        <v>0</v>
      </c>
      <c r="G177" s="183"/>
      <c r="H177" s="446">
        <f t="shared" ref="H177:I177" si="191">SUM(H178+H179+H180+H181)</f>
        <v>0</v>
      </c>
      <c r="I177" s="446">
        <f t="shared" si="191"/>
        <v>0</v>
      </c>
      <c r="J177" s="438">
        <f t="shared" si="129"/>
        <v>0</v>
      </c>
      <c r="K177" s="446">
        <f t="shared" ref="K177:S177" si="192">SUM(K178+K179+K180+K181)</f>
        <v>0</v>
      </c>
      <c r="L177" s="446">
        <f t="shared" si="192"/>
        <v>0</v>
      </c>
      <c r="M177" s="446">
        <f t="shared" si="192"/>
        <v>0</v>
      </c>
      <c r="N177" s="446"/>
      <c r="O177" s="446">
        <f t="shared" si="192"/>
        <v>0</v>
      </c>
      <c r="P177" s="446">
        <f t="shared" si="192"/>
        <v>0</v>
      </c>
      <c r="Q177" s="446">
        <f t="shared" si="192"/>
        <v>0</v>
      </c>
      <c r="R177" s="446">
        <f t="shared" si="192"/>
        <v>0</v>
      </c>
      <c r="S177" s="446">
        <f t="shared" si="192"/>
        <v>0</v>
      </c>
      <c r="T177" s="438">
        <f t="shared" si="176"/>
        <v>0</v>
      </c>
      <c r="U177" s="438">
        <f t="shared" si="177"/>
        <v>0</v>
      </c>
      <c r="V177" s="446">
        <f t="shared" ref="V177" si="193">SUM(V178+V179+V180+V181)</f>
        <v>0</v>
      </c>
      <c r="W177" s="438">
        <f t="shared" si="133"/>
        <v>0</v>
      </c>
      <c r="X177" s="183">
        <f t="shared" ref="X177:Y177" si="194">SUM(X178+X179+X180+X181)</f>
        <v>0</v>
      </c>
      <c r="Y177" s="183">
        <f t="shared" si="194"/>
        <v>0</v>
      </c>
      <c r="AA177" s="267">
        <f t="shared" si="178"/>
        <v>0</v>
      </c>
    </row>
    <row r="178" spans="1:27" s="194" customFormat="1" ht="27.75" hidden="1" customHeight="1" x14ac:dyDescent="0.25">
      <c r="A178" s="189"/>
      <c r="B178" s="190" t="s">
        <v>69</v>
      </c>
      <c r="C178" s="191" t="s">
        <v>70</v>
      </c>
      <c r="D178" s="192"/>
      <c r="E178" s="192"/>
      <c r="F178" s="193">
        <f t="shared" si="175"/>
        <v>0</v>
      </c>
      <c r="G178" s="193"/>
      <c r="H178" s="439"/>
      <c r="I178" s="439"/>
      <c r="J178" s="438">
        <f t="shared" si="129"/>
        <v>0</v>
      </c>
      <c r="K178" s="439"/>
      <c r="L178" s="439"/>
      <c r="M178" s="439"/>
      <c r="N178" s="439"/>
      <c r="O178" s="439"/>
      <c r="P178" s="439"/>
      <c r="Q178" s="439"/>
      <c r="R178" s="439"/>
      <c r="S178" s="439"/>
      <c r="T178" s="438">
        <f t="shared" si="176"/>
        <v>0</v>
      </c>
      <c r="U178" s="438">
        <f t="shared" si="177"/>
        <v>0</v>
      </c>
      <c r="V178" s="439"/>
      <c r="W178" s="438">
        <f t="shared" si="133"/>
        <v>0</v>
      </c>
      <c r="X178" s="192"/>
      <c r="Y178" s="192"/>
      <c r="AA178" s="267">
        <f t="shared" si="178"/>
        <v>0</v>
      </c>
    </row>
    <row r="179" spans="1:27" s="194" customFormat="1" hidden="1" x14ac:dyDescent="0.25">
      <c r="A179" s="189"/>
      <c r="B179" s="189">
        <v>3426</v>
      </c>
      <c r="C179" s="191" t="s">
        <v>71</v>
      </c>
      <c r="D179" s="192"/>
      <c r="E179" s="192"/>
      <c r="F179" s="193">
        <f t="shared" si="175"/>
        <v>0</v>
      </c>
      <c r="G179" s="193"/>
      <c r="H179" s="439"/>
      <c r="I179" s="439"/>
      <c r="J179" s="438">
        <f t="shared" si="129"/>
        <v>0</v>
      </c>
      <c r="K179" s="439"/>
      <c r="L179" s="439"/>
      <c r="M179" s="439"/>
      <c r="N179" s="439"/>
      <c r="O179" s="439"/>
      <c r="P179" s="439"/>
      <c r="Q179" s="439"/>
      <c r="R179" s="439"/>
      <c r="S179" s="439"/>
      <c r="T179" s="438">
        <f t="shared" si="176"/>
        <v>0</v>
      </c>
      <c r="U179" s="438">
        <f t="shared" si="177"/>
        <v>0</v>
      </c>
      <c r="V179" s="439"/>
      <c r="W179" s="438">
        <f t="shared" si="133"/>
        <v>0</v>
      </c>
      <c r="X179" s="192"/>
      <c r="Y179" s="192"/>
      <c r="AA179" s="267">
        <f t="shared" si="178"/>
        <v>0</v>
      </c>
    </row>
    <row r="180" spans="1:27" s="194" customFormat="1" hidden="1" x14ac:dyDescent="0.25">
      <c r="A180" s="189"/>
      <c r="B180" s="189">
        <v>3427</v>
      </c>
      <c r="C180" s="191" t="s">
        <v>72</v>
      </c>
      <c r="D180" s="192"/>
      <c r="E180" s="192"/>
      <c r="F180" s="193">
        <f t="shared" si="175"/>
        <v>0</v>
      </c>
      <c r="G180" s="193"/>
      <c r="H180" s="439"/>
      <c r="I180" s="439"/>
      <c r="J180" s="438">
        <f t="shared" si="129"/>
        <v>0</v>
      </c>
      <c r="K180" s="439"/>
      <c r="L180" s="439"/>
      <c r="M180" s="439"/>
      <c r="N180" s="439"/>
      <c r="O180" s="439"/>
      <c r="P180" s="439"/>
      <c r="Q180" s="439"/>
      <c r="R180" s="439"/>
      <c r="S180" s="439"/>
      <c r="T180" s="438">
        <f t="shared" si="176"/>
        <v>0</v>
      </c>
      <c r="U180" s="438">
        <f t="shared" si="177"/>
        <v>0</v>
      </c>
      <c r="V180" s="439"/>
      <c r="W180" s="438">
        <f t="shared" si="133"/>
        <v>0</v>
      </c>
      <c r="X180" s="192"/>
      <c r="Y180" s="192"/>
      <c r="AA180" s="267">
        <f t="shared" si="178"/>
        <v>0</v>
      </c>
    </row>
    <row r="181" spans="1:27" s="194" customFormat="1" hidden="1" x14ac:dyDescent="0.25">
      <c r="A181" s="189"/>
      <c r="B181" s="189">
        <v>3428</v>
      </c>
      <c r="C181" s="191" t="s">
        <v>73</v>
      </c>
      <c r="D181" s="192"/>
      <c r="E181" s="192"/>
      <c r="F181" s="193">
        <f t="shared" si="175"/>
        <v>0</v>
      </c>
      <c r="G181" s="193"/>
      <c r="H181" s="439"/>
      <c r="I181" s="439"/>
      <c r="J181" s="438">
        <f t="shared" si="129"/>
        <v>0</v>
      </c>
      <c r="K181" s="439"/>
      <c r="L181" s="439"/>
      <c r="M181" s="439"/>
      <c r="N181" s="439"/>
      <c r="O181" s="439"/>
      <c r="P181" s="439"/>
      <c r="Q181" s="439"/>
      <c r="R181" s="439"/>
      <c r="S181" s="439"/>
      <c r="T181" s="438">
        <f t="shared" si="176"/>
        <v>0</v>
      </c>
      <c r="U181" s="438">
        <f t="shared" si="177"/>
        <v>0</v>
      </c>
      <c r="V181" s="439"/>
      <c r="W181" s="438">
        <f t="shared" si="133"/>
        <v>0</v>
      </c>
      <c r="X181" s="192"/>
      <c r="Y181" s="192"/>
      <c r="AA181" s="267">
        <f t="shared" si="178"/>
        <v>0</v>
      </c>
    </row>
    <row r="182" spans="1:27" s="184" customFormat="1" hidden="1" x14ac:dyDescent="0.25">
      <c r="A182" s="181"/>
      <c r="B182" s="181">
        <v>343</v>
      </c>
      <c r="C182" s="182"/>
      <c r="D182" s="183">
        <f t="shared" ref="D182:E182" si="195">SUM(D183+D184+D185+D186)</f>
        <v>0</v>
      </c>
      <c r="E182" s="183">
        <f t="shared" si="195"/>
        <v>0</v>
      </c>
      <c r="F182" s="193">
        <f t="shared" si="175"/>
        <v>0</v>
      </c>
      <c r="G182" s="183"/>
      <c r="H182" s="446">
        <f t="shared" ref="H182:I182" si="196">SUM(H183+H184+H185+H186)</f>
        <v>0</v>
      </c>
      <c r="I182" s="446">
        <f t="shared" si="196"/>
        <v>0</v>
      </c>
      <c r="J182" s="438">
        <f t="shared" si="129"/>
        <v>0</v>
      </c>
      <c r="K182" s="446">
        <f t="shared" ref="K182:S182" si="197">SUM(K183+K184+K185+K186)</f>
        <v>0</v>
      </c>
      <c r="L182" s="446">
        <f t="shared" si="197"/>
        <v>0</v>
      </c>
      <c r="M182" s="446">
        <f t="shared" si="197"/>
        <v>0</v>
      </c>
      <c r="N182" s="446"/>
      <c r="O182" s="446">
        <f t="shared" si="197"/>
        <v>0</v>
      </c>
      <c r="P182" s="446">
        <f t="shared" si="197"/>
        <v>0</v>
      </c>
      <c r="Q182" s="446">
        <f t="shared" si="197"/>
        <v>0</v>
      </c>
      <c r="R182" s="446">
        <f t="shared" si="197"/>
        <v>0</v>
      </c>
      <c r="S182" s="446">
        <f t="shared" si="197"/>
        <v>0</v>
      </c>
      <c r="T182" s="438">
        <f t="shared" si="176"/>
        <v>0</v>
      </c>
      <c r="U182" s="438">
        <f t="shared" si="177"/>
        <v>0</v>
      </c>
      <c r="V182" s="446" t="e">
        <f t="shared" ref="V182:V203" si="198">SUM(V183+V184+V185+V186)</f>
        <v>#REF!</v>
      </c>
      <c r="W182" s="438" t="e">
        <f t="shared" si="133"/>
        <v>#REF!</v>
      </c>
      <c r="X182" s="183">
        <f t="shared" ref="X182:Y182" si="199">SUM(X183+X184+X185+X186)</f>
        <v>0</v>
      </c>
      <c r="Y182" s="183">
        <f t="shared" si="199"/>
        <v>0</v>
      </c>
      <c r="AA182" s="267">
        <f t="shared" si="178"/>
        <v>0</v>
      </c>
    </row>
    <row r="183" spans="1:27" s="194" customFormat="1" hidden="1" x14ac:dyDescent="0.25">
      <c r="A183" s="189"/>
      <c r="B183" s="190" t="s">
        <v>74</v>
      </c>
      <c r="C183" s="191" t="s">
        <v>75</v>
      </c>
      <c r="D183" s="192"/>
      <c r="E183" s="192"/>
      <c r="F183" s="193">
        <f t="shared" si="175"/>
        <v>0</v>
      </c>
      <c r="G183" s="193"/>
      <c r="H183" s="439"/>
      <c r="I183" s="439"/>
      <c r="J183" s="438">
        <f t="shared" si="129"/>
        <v>0</v>
      </c>
      <c r="K183" s="439">
        <v>0</v>
      </c>
      <c r="L183" s="439"/>
      <c r="M183" s="439"/>
      <c r="N183" s="439"/>
      <c r="O183" s="439"/>
      <c r="P183" s="439"/>
      <c r="Q183" s="439"/>
      <c r="R183" s="439"/>
      <c r="S183" s="439"/>
      <c r="T183" s="438">
        <f t="shared" si="176"/>
        <v>0</v>
      </c>
      <c r="U183" s="438">
        <f t="shared" si="177"/>
        <v>0</v>
      </c>
      <c r="V183" s="446" t="e">
        <f t="shared" si="198"/>
        <v>#REF!</v>
      </c>
      <c r="W183" s="438" t="e">
        <f t="shared" si="133"/>
        <v>#REF!</v>
      </c>
      <c r="X183" s="192"/>
      <c r="Y183" s="192"/>
      <c r="AA183" s="267">
        <f t="shared" si="178"/>
        <v>0</v>
      </c>
    </row>
    <row r="184" spans="1:27" s="194" customFormat="1" hidden="1" x14ac:dyDescent="0.25">
      <c r="A184" s="189"/>
      <c r="B184" s="190" t="s">
        <v>76</v>
      </c>
      <c r="C184" s="191" t="s">
        <v>77</v>
      </c>
      <c r="D184" s="192"/>
      <c r="E184" s="192"/>
      <c r="F184" s="193">
        <f t="shared" si="175"/>
        <v>0</v>
      </c>
      <c r="G184" s="193"/>
      <c r="H184" s="439"/>
      <c r="I184" s="439"/>
      <c r="J184" s="438">
        <f t="shared" si="129"/>
        <v>0</v>
      </c>
      <c r="K184" s="439"/>
      <c r="L184" s="439"/>
      <c r="M184" s="439"/>
      <c r="N184" s="439"/>
      <c r="O184" s="439"/>
      <c r="P184" s="439"/>
      <c r="Q184" s="439"/>
      <c r="R184" s="439"/>
      <c r="S184" s="439"/>
      <c r="T184" s="438">
        <f t="shared" si="176"/>
        <v>0</v>
      </c>
      <c r="U184" s="438">
        <f t="shared" si="177"/>
        <v>0</v>
      </c>
      <c r="V184" s="446" t="e">
        <f t="shared" si="198"/>
        <v>#REF!</v>
      </c>
      <c r="W184" s="438" t="e">
        <f t="shared" si="133"/>
        <v>#REF!</v>
      </c>
      <c r="X184" s="192"/>
      <c r="Y184" s="192"/>
      <c r="AA184" s="267">
        <f t="shared" si="178"/>
        <v>0</v>
      </c>
    </row>
    <row r="185" spans="1:27" s="194" customFormat="1" hidden="1" x14ac:dyDescent="0.25">
      <c r="A185" s="189"/>
      <c r="B185" s="190" t="s">
        <v>78</v>
      </c>
      <c r="C185" s="191" t="s">
        <v>79</v>
      </c>
      <c r="D185" s="192"/>
      <c r="E185" s="192"/>
      <c r="F185" s="193">
        <f t="shared" si="175"/>
        <v>0</v>
      </c>
      <c r="G185" s="193"/>
      <c r="H185" s="439"/>
      <c r="I185" s="439"/>
      <c r="J185" s="438">
        <f t="shared" si="129"/>
        <v>0</v>
      </c>
      <c r="K185" s="439"/>
      <c r="L185" s="439"/>
      <c r="M185" s="439"/>
      <c r="N185" s="439"/>
      <c r="O185" s="439"/>
      <c r="P185" s="439"/>
      <c r="Q185" s="439"/>
      <c r="R185" s="439"/>
      <c r="S185" s="439"/>
      <c r="T185" s="438">
        <f t="shared" si="176"/>
        <v>0</v>
      </c>
      <c r="U185" s="438">
        <f t="shared" si="177"/>
        <v>0</v>
      </c>
      <c r="V185" s="446" t="e">
        <f t="shared" si="198"/>
        <v>#REF!</v>
      </c>
      <c r="W185" s="438" t="e">
        <f t="shared" si="133"/>
        <v>#REF!</v>
      </c>
      <c r="X185" s="192"/>
      <c r="Y185" s="192"/>
      <c r="AA185" s="267">
        <f t="shared" si="178"/>
        <v>0</v>
      </c>
    </row>
    <row r="186" spans="1:27" s="194" customFormat="1" hidden="1" x14ac:dyDescent="0.25">
      <c r="A186" s="189"/>
      <c r="B186" s="190" t="s">
        <v>80</v>
      </c>
      <c r="C186" s="191" t="s">
        <v>81</v>
      </c>
      <c r="D186" s="192"/>
      <c r="E186" s="192"/>
      <c r="F186" s="193">
        <f t="shared" si="175"/>
        <v>0</v>
      </c>
      <c r="G186" s="193"/>
      <c r="H186" s="439"/>
      <c r="I186" s="439"/>
      <c r="J186" s="438">
        <f t="shared" si="129"/>
        <v>0</v>
      </c>
      <c r="K186" s="439"/>
      <c r="L186" s="439"/>
      <c r="M186" s="439"/>
      <c r="N186" s="439"/>
      <c r="O186" s="439"/>
      <c r="P186" s="439"/>
      <c r="Q186" s="439"/>
      <c r="R186" s="439"/>
      <c r="S186" s="439"/>
      <c r="T186" s="438">
        <f t="shared" si="176"/>
        <v>0</v>
      </c>
      <c r="U186" s="438">
        <f t="shared" si="177"/>
        <v>0</v>
      </c>
      <c r="V186" s="446" t="e">
        <f t="shared" si="198"/>
        <v>#REF!</v>
      </c>
      <c r="W186" s="438" t="e">
        <f t="shared" si="133"/>
        <v>#REF!</v>
      </c>
      <c r="X186" s="192"/>
      <c r="Y186" s="192"/>
      <c r="AA186" s="267">
        <f t="shared" si="178"/>
        <v>0</v>
      </c>
    </row>
    <row r="187" spans="1:27" s="7" customFormat="1" hidden="1" x14ac:dyDescent="0.25">
      <c r="B187" s="5">
        <v>4</v>
      </c>
      <c r="C187" s="7" t="s">
        <v>118</v>
      </c>
      <c r="D187" s="4">
        <f>SUM(D188)</f>
        <v>0</v>
      </c>
      <c r="E187" s="4">
        <f t="shared" ref="E187:S187" si="200">SUM(E188)</f>
        <v>0</v>
      </c>
      <c r="F187" s="193">
        <f t="shared" si="175"/>
        <v>0</v>
      </c>
      <c r="G187" s="4"/>
      <c r="H187" s="440">
        <f t="shared" si="200"/>
        <v>0</v>
      </c>
      <c r="I187" s="440">
        <f t="shared" si="200"/>
        <v>0</v>
      </c>
      <c r="J187" s="438">
        <f t="shared" si="129"/>
        <v>0</v>
      </c>
      <c r="K187" s="440">
        <f t="shared" si="200"/>
        <v>0</v>
      </c>
      <c r="L187" s="440">
        <f t="shared" si="200"/>
        <v>0</v>
      </c>
      <c r="M187" s="440">
        <f t="shared" si="200"/>
        <v>0</v>
      </c>
      <c r="N187" s="440"/>
      <c r="O187" s="440">
        <f t="shared" si="200"/>
        <v>0</v>
      </c>
      <c r="P187" s="440">
        <f t="shared" si="200"/>
        <v>0</v>
      </c>
      <c r="Q187" s="440">
        <f t="shared" si="200"/>
        <v>0</v>
      </c>
      <c r="R187" s="440">
        <f t="shared" si="200"/>
        <v>0</v>
      </c>
      <c r="S187" s="440">
        <f t="shared" si="200"/>
        <v>0</v>
      </c>
      <c r="T187" s="438">
        <f t="shared" si="176"/>
        <v>0</v>
      </c>
      <c r="U187" s="438">
        <f t="shared" si="177"/>
        <v>0</v>
      </c>
      <c r="V187" s="446" t="e">
        <f t="shared" si="198"/>
        <v>#REF!</v>
      </c>
      <c r="W187" s="438" t="e">
        <f t="shared" si="133"/>
        <v>#REF!</v>
      </c>
      <c r="X187" s="4">
        <f t="shared" ref="X187:Y187" si="201">SUM(X188)</f>
        <v>0</v>
      </c>
      <c r="Y187" s="4">
        <f t="shared" si="201"/>
        <v>0</v>
      </c>
      <c r="AA187" s="267">
        <f t="shared" si="178"/>
        <v>0</v>
      </c>
    </row>
    <row r="188" spans="1:27" s="7" customFormat="1" hidden="1" x14ac:dyDescent="0.25">
      <c r="B188" s="5">
        <v>42</v>
      </c>
      <c r="D188" s="4">
        <f t="shared" ref="D188:E188" si="202">SUM(D189+D197+D200+D205)</f>
        <v>0</v>
      </c>
      <c r="E188" s="4">
        <f t="shared" si="202"/>
        <v>0</v>
      </c>
      <c r="F188" s="193">
        <f t="shared" si="175"/>
        <v>0</v>
      </c>
      <c r="G188" s="4"/>
      <c r="H188" s="440">
        <f t="shared" ref="H188:I188" si="203">SUM(H189+H197+H200+H205)</f>
        <v>0</v>
      </c>
      <c r="I188" s="440">
        <f t="shared" si="203"/>
        <v>0</v>
      </c>
      <c r="J188" s="438">
        <f t="shared" si="129"/>
        <v>0</v>
      </c>
      <c r="K188" s="440">
        <f t="shared" ref="K188:S188" si="204">SUM(K189+K197+K200+K205)</f>
        <v>0</v>
      </c>
      <c r="L188" s="440">
        <f t="shared" si="204"/>
        <v>0</v>
      </c>
      <c r="M188" s="440">
        <f t="shared" si="204"/>
        <v>0</v>
      </c>
      <c r="N188" s="440"/>
      <c r="O188" s="440">
        <f t="shared" si="204"/>
        <v>0</v>
      </c>
      <c r="P188" s="440">
        <f t="shared" si="204"/>
        <v>0</v>
      </c>
      <c r="Q188" s="440">
        <f t="shared" si="204"/>
        <v>0</v>
      </c>
      <c r="R188" s="440">
        <f t="shared" si="204"/>
        <v>0</v>
      </c>
      <c r="S188" s="440">
        <f t="shared" si="204"/>
        <v>0</v>
      </c>
      <c r="T188" s="438">
        <f t="shared" si="176"/>
        <v>0</v>
      </c>
      <c r="U188" s="438">
        <f t="shared" si="177"/>
        <v>0</v>
      </c>
      <c r="V188" s="446" t="e">
        <f t="shared" si="198"/>
        <v>#REF!</v>
      </c>
      <c r="W188" s="438" t="e">
        <f t="shared" si="133"/>
        <v>#REF!</v>
      </c>
      <c r="X188" s="4">
        <f t="shared" ref="X188:Y188" si="205">SUM(X189+X197+X200+X205)</f>
        <v>0</v>
      </c>
      <c r="Y188" s="4">
        <f t="shared" si="205"/>
        <v>0</v>
      </c>
      <c r="AA188" s="267">
        <f t="shared" si="178"/>
        <v>0</v>
      </c>
    </row>
    <row r="189" spans="1:27" s="7" customFormat="1" hidden="1" x14ac:dyDescent="0.25">
      <c r="B189" s="5">
        <v>422</v>
      </c>
      <c r="D189" s="4">
        <f t="shared" ref="D189:E189" si="206">SUM(D190+D191+D192+D193+D194+D195+D196)</f>
        <v>0</v>
      </c>
      <c r="E189" s="4">
        <f t="shared" si="206"/>
        <v>0</v>
      </c>
      <c r="F189" s="193">
        <f t="shared" si="175"/>
        <v>0</v>
      </c>
      <c r="G189" s="4"/>
      <c r="H189" s="440">
        <f t="shared" ref="H189:I189" si="207">SUM(H190+H191+H192+H193+H194+H195+H196)</f>
        <v>0</v>
      </c>
      <c r="I189" s="440">
        <f t="shared" si="207"/>
        <v>0</v>
      </c>
      <c r="J189" s="438">
        <f t="shared" si="129"/>
        <v>0</v>
      </c>
      <c r="K189" s="440">
        <f t="shared" ref="K189:S189" si="208">SUM(K190+K191+K192+K193+K194+K195+K196)</f>
        <v>0</v>
      </c>
      <c r="L189" s="440">
        <f t="shared" si="208"/>
        <v>0</v>
      </c>
      <c r="M189" s="440">
        <f t="shared" si="208"/>
        <v>0</v>
      </c>
      <c r="N189" s="440"/>
      <c r="O189" s="440">
        <f t="shared" si="208"/>
        <v>0</v>
      </c>
      <c r="P189" s="440">
        <f t="shared" si="208"/>
        <v>0</v>
      </c>
      <c r="Q189" s="440">
        <f t="shared" si="208"/>
        <v>0</v>
      </c>
      <c r="R189" s="440">
        <f t="shared" si="208"/>
        <v>0</v>
      </c>
      <c r="S189" s="440">
        <f t="shared" si="208"/>
        <v>0</v>
      </c>
      <c r="T189" s="438">
        <f t="shared" si="176"/>
        <v>0</v>
      </c>
      <c r="U189" s="438">
        <f t="shared" si="177"/>
        <v>0</v>
      </c>
      <c r="V189" s="446" t="e">
        <f t="shared" si="198"/>
        <v>#REF!</v>
      </c>
      <c r="W189" s="438" t="e">
        <f t="shared" si="133"/>
        <v>#REF!</v>
      </c>
      <c r="X189" s="4">
        <f t="shared" ref="X189:Y189" si="209">SUM(X190+X191+X192+X193+X194+X195+X196)</f>
        <v>0</v>
      </c>
      <c r="Y189" s="4">
        <f t="shared" si="209"/>
        <v>0</v>
      </c>
      <c r="AA189" s="267">
        <f t="shared" si="178"/>
        <v>0</v>
      </c>
    </row>
    <row r="190" spans="1:27" s="194" customFormat="1" hidden="1" x14ac:dyDescent="0.25">
      <c r="A190" s="189"/>
      <c r="B190" s="198" t="s">
        <v>82</v>
      </c>
      <c r="C190" s="199" t="s">
        <v>83</v>
      </c>
      <c r="D190" s="192"/>
      <c r="E190" s="192"/>
      <c r="F190" s="193">
        <f t="shared" si="175"/>
        <v>0</v>
      </c>
      <c r="G190" s="193"/>
      <c r="H190" s="439"/>
      <c r="I190" s="439"/>
      <c r="J190" s="438">
        <f t="shared" ref="J190:J207" si="210">SUM(H190:I190)</f>
        <v>0</v>
      </c>
      <c r="K190" s="439"/>
      <c r="L190" s="439"/>
      <c r="M190" s="439"/>
      <c r="N190" s="439"/>
      <c r="O190" s="439"/>
      <c r="P190" s="439"/>
      <c r="Q190" s="439"/>
      <c r="R190" s="439"/>
      <c r="S190" s="439"/>
      <c r="T190" s="438">
        <f t="shared" si="176"/>
        <v>0</v>
      </c>
      <c r="U190" s="438">
        <f t="shared" si="177"/>
        <v>0</v>
      </c>
      <c r="V190" s="446" t="e">
        <f t="shared" si="198"/>
        <v>#REF!</v>
      </c>
      <c r="W190" s="438" t="e">
        <f t="shared" si="133"/>
        <v>#REF!</v>
      </c>
      <c r="X190" s="192"/>
      <c r="Y190" s="192"/>
      <c r="AA190" s="267">
        <f t="shared" si="178"/>
        <v>0</v>
      </c>
    </row>
    <row r="191" spans="1:27" s="194" customFormat="1" hidden="1" x14ac:dyDescent="0.25">
      <c r="A191" s="189"/>
      <c r="B191" s="198" t="s">
        <v>84</v>
      </c>
      <c r="C191" s="199" t="s">
        <v>85</v>
      </c>
      <c r="D191" s="192"/>
      <c r="E191" s="192"/>
      <c r="F191" s="193">
        <f t="shared" si="175"/>
        <v>0</v>
      </c>
      <c r="G191" s="193"/>
      <c r="H191" s="439"/>
      <c r="I191" s="439"/>
      <c r="J191" s="438">
        <f t="shared" si="210"/>
        <v>0</v>
      </c>
      <c r="K191" s="439"/>
      <c r="L191" s="439"/>
      <c r="M191" s="439"/>
      <c r="N191" s="439"/>
      <c r="O191" s="439"/>
      <c r="P191" s="439"/>
      <c r="Q191" s="439"/>
      <c r="R191" s="439"/>
      <c r="S191" s="439"/>
      <c r="T191" s="438">
        <f t="shared" si="176"/>
        <v>0</v>
      </c>
      <c r="U191" s="438">
        <f t="shared" si="177"/>
        <v>0</v>
      </c>
      <c r="V191" s="446" t="e">
        <f t="shared" si="198"/>
        <v>#REF!</v>
      </c>
      <c r="W191" s="438" t="e">
        <f t="shared" si="133"/>
        <v>#REF!</v>
      </c>
      <c r="X191" s="192"/>
      <c r="Y191" s="192"/>
      <c r="AA191" s="267">
        <f t="shared" si="178"/>
        <v>0</v>
      </c>
    </row>
    <row r="192" spans="1:27" s="194" customFormat="1" hidden="1" x14ac:dyDescent="0.25">
      <c r="A192" s="189"/>
      <c r="B192" s="198" t="s">
        <v>86</v>
      </c>
      <c r="C192" s="199" t="s">
        <v>87</v>
      </c>
      <c r="D192" s="192"/>
      <c r="E192" s="192"/>
      <c r="F192" s="193">
        <f t="shared" si="175"/>
        <v>0</v>
      </c>
      <c r="G192" s="193"/>
      <c r="H192" s="439"/>
      <c r="I192" s="439"/>
      <c r="J192" s="438">
        <f t="shared" si="210"/>
        <v>0</v>
      </c>
      <c r="K192" s="439"/>
      <c r="L192" s="439"/>
      <c r="M192" s="439"/>
      <c r="N192" s="439"/>
      <c r="O192" s="439"/>
      <c r="P192" s="439"/>
      <c r="Q192" s="439"/>
      <c r="R192" s="439"/>
      <c r="S192" s="439"/>
      <c r="T192" s="438">
        <f t="shared" si="176"/>
        <v>0</v>
      </c>
      <c r="U192" s="438">
        <f t="shared" si="177"/>
        <v>0</v>
      </c>
      <c r="V192" s="446" t="e">
        <f t="shared" si="198"/>
        <v>#REF!</v>
      </c>
      <c r="W192" s="438" t="e">
        <f t="shared" si="133"/>
        <v>#REF!</v>
      </c>
      <c r="X192" s="192"/>
      <c r="Y192" s="192"/>
      <c r="AA192" s="267">
        <f t="shared" si="178"/>
        <v>0</v>
      </c>
    </row>
    <row r="193" spans="1:27" s="194" customFormat="1" hidden="1" x14ac:dyDescent="0.25">
      <c r="A193" s="189"/>
      <c r="B193" s="198" t="s">
        <v>88</v>
      </c>
      <c r="C193" s="199" t="s">
        <v>89</v>
      </c>
      <c r="D193" s="192"/>
      <c r="E193" s="192"/>
      <c r="F193" s="193">
        <f t="shared" ref="F193:F207" si="211">SUM(H193:S193)</f>
        <v>0</v>
      </c>
      <c r="G193" s="193"/>
      <c r="H193" s="439"/>
      <c r="I193" s="439"/>
      <c r="J193" s="438">
        <f t="shared" si="210"/>
        <v>0</v>
      </c>
      <c r="K193" s="439"/>
      <c r="L193" s="439"/>
      <c r="M193" s="439"/>
      <c r="N193" s="439"/>
      <c r="O193" s="439"/>
      <c r="P193" s="439"/>
      <c r="Q193" s="439"/>
      <c r="R193" s="439"/>
      <c r="S193" s="439"/>
      <c r="T193" s="438">
        <f t="shared" ref="T193:T207" si="212">SUM(K193:S193)</f>
        <v>0</v>
      </c>
      <c r="U193" s="438">
        <f t="shared" si="177"/>
        <v>0</v>
      </c>
      <c r="V193" s="446" t="e">
        <f t="shared" si="198"/>
        <v>#REF!</v>
      </c>
      <c r="W193" s="438" t="e">
        <f t="shared" ref="W193:W207" si="213">SUM(U193:V193)</f>
        <v>#REF!</v>
      </c>
      <c r="X193" s="192"/>
      <c r="Y193" s="192"/>
      <c r="AA193" s="267">
        <f t="shared" ref="AA193:AA207" si="214">SUM(H193+T193)</f>
        <v>0</v>
      </c>
    </row>
    <row r="194" spans="1:27" s="194" customFormat="1" hidden="1" x14ac:dyDescent="0.25">
      <c r="A194" s="189"/>
      <c r="B194" s="198" t="s">
        <v>90</v>
      </c>
      <c r="C194" s="199" t="s">
        <v>91</v>
      </c>
      <c r="D194" s="192"/>
      <c r="E194" s="192"/>
      <c r="F194" s="193">
        <f t="shared" si="211"/>
        <v>0</v>
      </c>
      <c r="G194" s="193"/>
      <c r="H194" s="439"/>
      <c r="I194" s="439"/>
      <c r="J194" s="438">
        <f t="shared" si="210"/>
        <v>0</v>
      </c>
      <c r="K194" s="439"/>
      <c r="L194" s="439"/>
      <c r="M194" s="439"/>
      <c r="N194" s="439"/>
      <c r="O194" s="439"/>
      <c r="P194" s="439"/>
      <c r="Q194" s="439"/>
      <c r="R194" s="439"/>
      <c r="S194" s="439"/>
      <c r="T194" s="438">
        <f t="shared" si="212"/>
        <v>0</v>
      </c>
      <c r="U194" s="438">
        <f t="shared" si="177"/>
        <v>0</v>
      </c>
      <c r="V194" s="446" t="e">
        <f t="shared" si="198"/>
        <v>#REF!</v>
      </c>
      <c r="W194" s="438" t="e">
        <f t="shared" si="213"/>
        <v>#REF!</v>
      </c>
      <c r="X194" s="192"/>
      <c r="Y194" s="192"/>
      <c r="AA194" s="267">
        <f t="shared" si="214"/>
        <v>0</v>
      </c>
    </row>
    <row r="195" spans="1:27" s="194" customFormat="1" hidden="1" x14ac:dyDescent="0.25">
      <c r="A195" s="189"/>
      <c r="B195" s="198" t="s">
        <v>92</v>
      </c>
      <c r="C195" s="199" t="s">
        <v>93</v>
      </c>
      <c r="D195" s="192"/>
      <c r="E195" s="192"/>
      <c r="F195" s="193">
        <f t="shared" si="211"/>
        <v>0</v>
      </c>
      <c r="G195" s="193"/>
      <c r="H195" s="439"/>
      <c r="I195" s="439"/>
      <c r="J195" s="438">
        <f t="shared" si="210"/>
        <v>0</v>
      </c>
      <c r="K195" s="439"/>
      <c r="L195" s="439"/>
      <c r="M195" s="439"/>
      <c r="N195" s="439"/>
      <c r="O195" s="439"/>
      <c r="P195" s="439"/>
      <c r="Q195" s="439"/>
      <c r="R195" s="439"/>
      <c r="S195" s="439"/>
      <c r="T195" s="438">
        <f t="shared" si="212"/>
        <v>0</v>
      </c>
      <c r="U195" s="438">
        <f t="shared" si="177"/>
        <v>0</v>
      </c>
      <c r="V195" s="446" t="e">
        <f t="shared" si="198"/>
        <v>#REF!</v>
      </c>
      <c r="W195" s="438" t="e">
        <f t="shared" si="213"/>
        <v>#REF!</v>
      </c>
      <c r="X195" s="192"/>
      <c r="Y195" s="192"/>
      <c r="AA195" s="267">
        <f t="shared" si="214"/>
        <v>0</v>
      </c>
    </row>
    <row r="196" spans="1:27" s="194" customFormat="1" hidden="1" x14ac:dyDescent="0.25">
      <c r="A196" s="189"/>
      <c r="B196" s="198" t="s">
        <v>94</v>
      </c>
      <c r="C196" s="199" t="s">
        <v>95</v>
      </c>
      <c r="D196" s="192"/>
      <c r="E196" s="192"/>
      <c r="F196" s="193">
        <f t="shared" si="211"/>
        <v>0</v>
      </c>
      <c r="G196" s="193"/>
      <c r="H196" s="439"/>
      <c r="I196" s="439"/>
      <c r="J196" s="438">
        <f t="shared" si="210"/>
        <v>0</v>
      </c>
      <c r="K196" s="439"/>
      <c r="L196" s="439"/>
      <c r="M196" s="439"/>
      <c r="N196" s="439"/>
      <c r="O196" s="439"/>
      <c r="P196" s="439"/>
      <c r="Q196" s="439"/>
      <c r="R196" s="439"/>
      <c r="S196" s="439"/>
      <c r="T196" s="438">
        <f t="shared" si="212"/>
        <v>0</v>
      </c>
      <c r="U196" s="438">
        <f t="shared" si="177"/>
        <v>0</v>
      </c>
      <c r="V196" s="446" t="e">
        <f t="shared" si="198"/>
        <v>#REF!</v>
      </c>
      <c r="W196" s="438" t="e">
        <f t="shared" si="213"/>
        <v>#REF!</v>
      </c>
      <c r="X196" s="192"/>
      <c r="Y196" s="192"/>
      <c r="AA196" s="267">
        <f t="shared" si="214"/>
        <v>0</v>
      </c>
    </row>
    <row r="197" spans="1:27" s="184" customFormat="1" hidden="1" x14ac:dyDescent="0.25">
      <c r="A197" s="181"/>
      <c r="B197" s="181">
        <v>423</v>
      </c>
      <c r="C197" s="186"/>
      <c r="D197" s="183">
        <f t="shared" ref="D197:E197" si="215">SUM(D198+D199)</f>
        <v>0</v>
      </c>
      <c r="E197" s="183">
        <f t="shared" si="215"/>
        <v>0</v>
      </c>
      <c r="F197" s="193">
        <f t="shared" si="211"/>
        <v>0</v>
      </c>
      <c r="G197" s="183"/>
      <c r="H197" s="446">
        <f t="shared" ref="H197:I197" si="216">SUM(H198+H199)</f>
        <v>0</v>
      </c>
      <c r="I197" s="446">
        <f t="shared" si="216"/>
        <v>0</v>
      </c>
      <c r="J197" s="438">
        <f t="shared" si="210"/>
        <v>0</v>
      </c>
      <c r="K197" s="446">
        <f t="shared" ref="K197:S197" si="217">SUM(K198+K199)</f>
        <v>0</v>
      </c>
      <c r="L197" s="446">
        <f t="shared" si="217"/>
        <v>0</v>
      </c>
      <c r="M197" s="446">
        <f t="shared" si="217"/>
        <v>0</v>
      </c>
      <c r="N197" s="446"/>
      <c r="O197" s="446">
        <f t="shared" si="217"/>
        <v>0</v>
      </c>
      <c r="P197" s="446">
        <f t="shared" si="217"/>
        <v>0</v>
      </c>
      <c r="Q197" s="446">
        <f t="shared" si="217"/>
        <v>0</v>
      </c>
      <c r="R197" s="446">
        <f t="shared" si="217"/>
        <v>0</v>
      </c>
      <c r="S197" s="446">
        <f t="shared" si="217"/>
        <v>0</v>
      </c>
      <c r="T197" s="438">
        <f t="shared" si="212"/>
        <v>0</v>
      </c>
      <c r="U197" s="438">
        <f t="shared" si="177"/>
        <v>0</v>
      </c>
      <c r="V197" s="446" t="e">
        <f t="shared" si="198"/>
        <v>#REF!</v>
      </c>
      <c r="W197" s="438" t="e">
        <f t="shared" si="213"/>
        <v>#REF!</v>
      </c>
      <c r="X197" s="183">
        <f t="shared" ref="X197:Y197" si="218">SUM(X198+X199)</f>
        <v>0</v>
      </c>
      <c r="Y197" s="183">
        <f t="shared" si="218"/>
        <v>0</v>
      </c>
      <c r="AA197" s="267">
        <f t="shared" si="214"/>
        <v>0</v>
      </c>
    </row>
    <row r="198" spans="1:27" s="194" customFormat="1" hidden="1" x14ac:dyDescent="0.25">
      <c r="A198" s="189"/>
      <c r="B198" s="198" t="s">
        <v>96</v>
      </c>
      <c r="C198" s="199" t="s">
        <v>97</v>
      </c>
      <c r="D198" s="192"/>
      <c r="E198" s="192"/>
      <c r="F198" s="193">
        <f t="shared" si="211"/>
        <v>0</v>
      </c>
      <c r="G198" s="193"/>
      <c r="H198" s="439"/>
      <c r="I198" s="439"/>
      <c r="J198" s="438">
        <f t="shared" si="210"/>
        <v>0</v>
      </c>
      <c r="K198" s="439"/>
      <c r="L198" s="439"/>
      <c r="M198" s="439"/>
      <c r="N198" s="439"/>
      <c r="O198" s="439"/>
      <c r="P198" s="439"/>
      <c r="Q198" s="439"/>
      <c r="R198" s="439"/>
      <c r="S198" s="439"/>
      <c r="T198" s="438">
        <f t="shared" si="212"/>
        <v>0</v>
      </c>
      <c r="U198" s="438">
        <f t="shared" si="177"/>
        <v>0</v>
      </c>
      <c r="V198" s="446" t="e">
        <f t="shared" si="198"/>
        <v>#REF!</v>
      </c>
      <c r="W198" s="438" t="e">
        <f t="shared" si="213"/>
        <v>#REF!</v>
      </c>
      <c r="X198" s="192"/>
      <c r="Y198" s="192"/>
      <c r="AA198" s="267">
        <f t="shared" si="214"/>
        <v>0</v>
      </c>
    </row>
    <row r="199" spans="1:27" s="194" customFormat="1" hidden="1" x14ac:dyDescent="0.25">
      <c r="A199" s="189"/>
      <c r="B199" s="198" t="s">
        <v>98</v>
      </c>
      <c r="C199" s="199" t="s">
        <v>99</v>
      </c>
      <c r="D199" s="192"/>
      <c r="E199" s="192"/>
      <c r="F199" s="193">
        <f t="shared" si="211"/>
        <v>0</v>
      </c>
      <c r="G199" s="193"/>
      <c r="H199" s="439"/>
      <c r="I199" s="439"/>
      <c r="J199" s="438">
        <f t="shared" si="210"/>
        <v>0</v>
      </c>
      <c r="K199" s="439"/>
      <c r="L199" s="439"/>
      <c r="M199" s="439"/>
      <c r="N199" s="439"/>
      <c r="O199" s="439"/>
      <c r="P199" s="439"/>
      <c r="Q199" s="439"/>
      <c r="R199" s="439"/>
      <c r="S199" s="439"/>
      <c r="T199" s="438">
        <f t="shared" si="212"/>
        <v>0</v>
      </c>
      <c r="U199" s="438">
        <f t="shared" si="177"/>
        <v>0</v>
      </c>
      <c r="V199" s="446" t="e">
        <f t="shared" si="198"/>
        <v>#REF!</v>
      </c>
      <c r="W199" s="438" t="e">
        <f t="shared" si="213"/>
        <v>#REF!</v>
      </c>
      <c r="X199" s="192"/>
      <c r="Y199" s="192"/>
      <c r="AA199" s="267">
        <f t="shared" si="214"/>
        <v>0</v>
      </c>
    </row>
    <row r="200" spans="1:27" s="184" customFormat="1" hidden="1" x14ac:dyDescent="0.25">
      <c r="A200" s="181"/>
      <c r="B200" s="181">
        <v>424</v>
      </c>
      <c r="C200" s="186"/>
      <c r="D200" s="183">
        <f t="shared" ref="D200:E200" si="219">SUM(D201+D202+D203+D204)</f>
        <v>0</v>
      </c>
      <c r="E200" s="183">
        <f t="shared" si="219"/>
        <v>0</v>
      </c>
      <c r="F200" s="193">
        <f t="shared" si="211"/>
        <v>0</v>
      </c>
      <c r="G200" s="183"/>
      <c r="H200" s="446">
        <f t="shared" ref="H200:I200" si="220">SUM(H201+H202+H203+H204)</f>
        <v>0</v>
      </c>
      <c r="I200" s="446">
        <f t="shared" si="220"/>
        <v>0</v>
      </c>
      <c r="J200" s="438">
        <f t="shared" si="210"/>
        <v>0</v>
      </c>
      <c r="K200" s="446">
        <f t="shared" ref="K200:S200" si="221">SUM(K201+K202+K203+K204)</f>
        <v>0</v>
      </c>
      <c r="L200" s="446">
        <f t="shared" si="221"/>
        <v>0</v>
      </c>
      <c r="M200" s="446">
        <f t="shared" si="221"/>
        <v>0</v>
      </c>
      <c r="N200" s="446"/>
      <c r="O200" s="446">
        <f t="shared" si="221"/>
        <v>0</v>
      </c>
      <c r="P200" s="446">
        <f t="shared" si="221"/>
        <v>0</v>
      </c>
      <c r="Q200" s="446">
        <f t="shared" si="221"/>
        <v>0</v>
      </c>
      <c r="R200" s="446">
        <f t="shared" si="221"/>
        <v>0</v>
      </c>
      <c r="S200" s="446">
        <f t="shared" si="221"/>
        <v>0</v>
      </c>
      <c r="T200" s="438">
        <f t="shared" si="212"/>
        <v>0</v>
      </c>
      <c r="U200" s="438">
        <f t="shared" si="177"/>
        <v>0</v>
      </c>
      <c r="V200" s="446" t="e">
        <f t="shared" si="198"/>
        <v>#REF!</v>
      </c>
      <c r="W200" s="438" t="e">
        <f t="shared" si="213"/>
        <v>#REF!</v>
      </c>
      <c r="X200" s="183">
        <f t="shared" ref="X200:Y200" si="222">SUM(X201+X202+X203+X204)</f>
        <v>0</v>
      </c>
      <c r="Y200" s="183">
        <f t="shared" si="222"/>
        <v>0</v>
      </c>
      <c r="AA200" s="267">
        <f t="shared" si="214"/>
        <v>0</v>
      </c>
    </row>
    <row r="201" spans="1:27" s="194" customFormat="1" hidden="1" x14ac:dyDescent="0.25">
      <c r="A201" s="189"/>
      <c r="B201" s="200">
        <v>4241</v>
      </c>
      <c r="C201" s="201" t="s">
        <v>100</v>
      </c>
      <c r="D201" s="192"/>
      <c r="E201" s="192"/>
      <c r="F201" s="193">
        <f t="shared" si="211"/>
        <v>0</v>
      </c>
      <c r="G201" s="193"/>
      <c r="H201" s="439"/>
      <c r="I201" s="439"/>
      <c r="J201" s="438">
        <f t="shared" si="210"/>
        <v>0</v>
      </c>
      <c r="K201" s="439"/>
      <c r="L201" s="439"/>
      <c r="M201" s="439"/>
      <c r="N201" s="439"/>
      <c r="O201" s="439"/>
      <c r="P201" s="439"/>
      <c r="Q201" s="439"/>
      <c r="R201" s="439"/>
      <c r="S201" s="439"/>
      <c r="T201" s="438">
        <f t="shared" si="212"/>
        <v>0</v>
      </c>
      <c r="U201" s="438">
        <f t="shared" si="177"/>
        <v>0</v>
      </c>
      <c r="V201" s="446" t="e">
        <f t="shared" si="198"/>
        <v>#REF!</v>
      </c>
      <c r="W201" s="438" t="e">
        <f t="shared" si="213"/>
        <v>#REF!</v>
      </c>
      <c r="X201" s="192"/>
      <c r="Y201" s="192"/>
      <c r="AA201" s="267">
        <f t="shared" si="214"/>
        <v>0</v>
      </c>
    </row>
    <row r="202" spans="1:27" s="194" customFormat="1" hidden="1" x14ac:dyDescent="0.25">
      <c r="A202" s="189"/>
      <c r="B202" s="200">
        <v>4242</v>
      </c>
      <c r="C202" s="202" t="s">
        <v>101</v>
      </c>
      <c r="D202" s="192"/>
      <c r="E202" s="192"/>
      <c r="F202" s="193">
        <f t="shared" si="211"/>
        <v>0</v>
      </c>
      <c r="G202" s="193"/>
      <c r="H202" s="439"/>
      <c r="I202" s="439"/>
      <c r="J202" s="438">
        <f t="shared" si="210"/>
        <v>0</v>
      </c>
      <c r="K202" s="439"/>
      <c r="L202" s="439"/>
      <c r="M202" s="439"/>
      <c r="N202" s="439"/>
      <c r="O202" s="439"/>
      <c r="P202" s="439"/>
      <c r="Q202" s="439"/>
      <c r="R202" s="439"/>
      <c r="S202" s="439"/>
      <c r="T202" s="438">
        <f t="shared" si="212"/>
        <v>0</v>
      </c>
      <c r="U202" s="438">
        <f t="shared" si="177"/>
        <v>0</v>
      </c>
      <c r="V202" s="446" t="e">
        <f t="shared" si="198"/>
        <v>#REF!</v>
      </c>
      <c r="W202" s="438" t="e">
        <f t="shared" si="213"/>
        <v>#REF!</v>
      </c>
      <c r="X202" s="192"/>
      <c r="Y202" s="192"/>
      <c r="AA202" s="267">
        <f t="shared" si="214"/>
        <v>0</v>
      </c>
    </row>
    <row r="203" spans="1:27" s="194" customFormat="1" hidden="1" x14ac:dyDescent="0.25">
      <c r="A203" s="189"/>
      <c r="B203" s="200">
        <v>4243</v>
      </c>
      <c r="C203" s="202" t="s">
        <v>102</v>
      </c>
      <c r="D203" s="192"/>
      <c r="E203" s="192"/>
      <c r="F203" s="193">
        <f t="shared" si="211"/>
        <v>0</v>
      </c>
      <c r="G203" s="193"/>
      <c r="H203" s="439"/>
      <c r="I203" s="439"/>
      <c r="J203" s="438">
        <f t="shared" si="210"/>
        <v>0</v>
      </c>
      <c r="K203" s="439"/>
      <c r="L203" s="439"/>
      <c r="M203" s="439"/>
      <c r="N203" s="439"/>
      <c r="O203" s="439"/>
      <c r="P203" s="439"/>
      <c r="Q203" s="439"/>
      <c r="R203" s="439"/>
      <c r="S203" s="439"/>
      <c r="T203" s="438">
        <f t="shared" si="212"/>
        <v>0</v>
      </c>
      <c r="U203" s="438">
        <f t="shared" si="177"/>
        <v>0</v>
      </c>
      <c r="V203" s="446" t="e">
        <f t="shared" si="198"/>
        <v>#REF!</v>
      </c>
      <c r="W203" s="438" t="e">
        <f t="shared" si="213"/>
        <v>#REF!</v>
      </c>
      <c r="X203" s="192"/>
      <c r="Y203" s="192"/>
      <c r="AA203" s="267">
        <f t="shared" si="214"/>
        <v>0</v>
      </c>
    </row>
    <row r="204" spans="1:27" s="194" customFormat="1" hidden="1" x14ac:dyDescent="0.25">
      <c r="A204" s="189"/>
      <c r="B204" s="200">
        <v>4244</v>
      </c>
      <c r="C204" s="202" t="s">
        <v>103</v>
      </c>
      <c r="D204" s="192"/>
      <c r="E204" s="192"/>
      <c r="F204" s="193">
        <f t="shared" si="211"/>
        <v>0</v>
      </c>
      <c r="G204" s="193"/>
      <c r="H204" s="439"/>
      <c r="I204" s="439"/>
      <c r="J204" s="438">
        <f t="shared" si="210"/>
        <v>0</v>
      </c>
      <c r="K204" s="439"/>
      <c r="L204" s="439"/>
      <c r="M204" s="439"/>
      <c r="N204" s="439"/>
      <c r="O204" s="439"/>
      <c r="P204" s="439"/>
      <c r="Q204" s="439"/>
      <c r="R204" s="439"/>
      <c r="S204" s="439"/>
      <c r="T204" s="438">
        <f t="shared" si="212"/>
        <v>0</v>
      </c>
      <c r="U204" s="438">
        <f t="shared" si="177"/>
        <v>0</v>
      </c>
      <c r="V204" s="446" t="e">
        <f>SUM(V205+V206+V207+#REF!)</f>
        <v>#REF!</v>
      </c>
      <c r="W204" s="438" t="e">
        <f t="shared" si="213"/>
        <v>#REF!</v>
      </c>
      <c r="X204" s="192"/>
      <c r="Y204" s="192"/>
      <c r="AA204" s="267">
        <f t="shared" si="214"/>
        <v>0</v>
      </c>
    </row>
    <row r="205" spans="1:27" s="184" customFormat="1" hidden="1" x14ac:dyDescent="0.25">
      <c r="A205" s="181"/>
      <c r="B205" s="181">
        <v>426</v>
      </c>
      <c r="C205" s="185"/>
      <c r="D205" s="183">
        <f t="shared" ref="D205:E205" si="223">SUM(D206+D207)</f>
        <v>0</v>
      </c>
      <c r="E205" s="183">
        <f t="shared" si="223"/>
        <v>0</v>
      </c>
      <c r="F205" s="193">
        <f t="shared" si="211"/>
        <v>0</v>
      </c>
      <c r="G205" s="183"/>
      <c r="H205" s="446">
        <f t="shared" ref="H205:I205" si="224">SUM(H206+H207)</f>
        <v>0</v>
      </c>
      <c r="I205" s="446">
        <f t="shared" si="224"/>
        <v>0</v>
      </c>
      <c r="J205" s="438">
        <f t="shared" si="210"/>
        <v>0</v>
      </c>
      <c r="K205" s="446">
        <f t="shared" ref="K205:S205" si="225">SUM(K206+K207)</f>
        <v>0</v>
      </c>
      <c r="L205" s="446">
        <f t="shared" si="225"/>
        <v>0</v>
      </c>
      <c r="M205" s="446">
        <f t="shared" si="225"/>
        <v>0</v>
      </c>
      <c r="N205" s="446"/>
      <c r="O205" s="446">
        <f t="shared" si="225"/>
        <v>0</v>
      </c>
      <c r="P205" s="446">
        <f t="shared" si="225"/>
        <v>0</v>
      </c>
      <c r="Q205" s="446">
        <f t="shared" si="225"/>
        <v>0</v>
      </c>
      <c r="R205" s="446">
        <f t="shared" si="225"/>
        <v>0</v>
      </c>
      <c r="S205" s="446">
        <f t="shared" si="225"/>
        <v>0</v>
      </c>
      <c r="T205" s="438">
        <f t="shared" si="212"/>
        <v>0</v>
      </c>
      <c r="U205" s="438">
        <f t="shared" si="177"/>
        <v>0</v>
      </c>
      <c r="V205" s="446" t="e">
        <f>SUM(V206+V207+#REF!+#REF!)</f>
        <v>#REF!</v>
      </c>
      <c r="W205" s="438" t="e">
        <f t="shared" si="213"/>
        <v>#REF!</v>
      </c>
      <c r="X205" s="183">
        <f t="shared" ref="X205:Y205" si="226">SUM(X206+X207)</f>
        <v>0</v>
      </c>
      <c r="Y205" s="183">
        <f t="shared" si="226"/>
        <v>0</v>
      </c>
      <c r="AA205" s="267">
        <f t="shared" si="214"/>
        <v>0</v>
      </c>
    </row>
    <row r="206" spans="1:27" s="194" customFormat="1" hidden="1" x14ac:dyDescent="0.25">
      <c r="A206" s="189"/>
      <c r="B206" s="198">
        <v>4262</v>
      </c>
      <c r="C206" s="199" t="s">
        <v>104</v>
      </c>
      <c r="D206" s="192"/>
      <c r="E206" s="192"/>
      <c r="F206" s="193">
        <f t="shared" si="211"/>
        <v>0</v>
      </c>
      <c r="G206" s="193"/>
      <c r="H206" s="439"/>
      <c r="I206" s="439"/>
      <c r="J206" s="438">
        <f t="shared" si="210"/>
        <v>0</v>
      </c>
      <c r="K206" s="439"/>
      <c r="L206" s="439"/>
      <c r="M206" s="439"/>
      <c r="N206" s="439"/>
      <c r="O206" s="439"/>
      <c r="P206" s="439"/>
      <c r="Q206" s="439"/>
      <c r="R206" s="439"/>
      <c r="S206" s="439"/>
      <c r="T206" s="438">
        <f t="shared" si="212"/>
        <v>0</v>
      </c>
      <c r="U206" s="438">
        <f t="shared" si="177"/>
        <v>0</v>
      </c>
      <c r="V206" s="446" t="e">
        <f>SUM(V207+#REF!+#REF!+#REF!)</f>
        <v>#REF!</v>
      </c>
      <c r="W206" s="438" t="e">
        <f t="shared" si="213"/>
        <v>#REF!</v>
      </c>
      <c r="X206" s="192"/>
      <c r="Y206" s="192"/>
      <c r="AA206" s="267">
        <f t="shared" si="214"/>
        <v>0</v>
      </c>
    </row>
    <row r="207" spans="1:27" s="194" customFormat="1" hidden="1" x14ac:dyDescent="0.25">
      <c r="A207" s="189"/>
      <c r="B207" s="198">
        <v>4263</v>
      </c>
      <c r="C207" s="199" t="s">
        <v>105</v>
      </c>
      <c r="D207" s="192"/>
      <c r="E207" s="192"/>
      <c r="F207" s="193">
        <f t="shared" si="211"/>
        <v>0</v>
      </c>
      <c r="G207" s="193"/>
      <c r="H207" s="439"/>
      <c r="I207" s="439"/>
      <c r="J207" s="438">
        <f t="shared" si="210"/>
        <v>0</v>
      </c>
      <c r="K207" s="439"/>
      <c r="L207" s="439"/>
      <c r="M207" s="439"/>
      <c r="N207" s="439"/>
      <c r="O207" s="439"/>
      <c r="P207" s="439"/>
      <c r="Q207" s="439"/>
      <c r="R207" s="439"/>
      <c r="S207" s="439"/>
      <c r="T207" s="438">
        <f t="shared" si="212"/>
        <v>0</v>
      </c>
      <c r="U207" s="438">
        <f t="shared" si="177"/>
        <v>0</v>
      </c>
      <c r="V207" s="446" t="e">
        <f>SUM(#REF!+#REF!+#REF!+#REF!)</f>
        <v>#REF!</v>
      </c>
      <c r="W207" s="438" t="e">
        <f t="shared" si="213"/>
        <v>#REF!</v>
      </c>
      <c r="X207" s="192"/>
      <c r="Y207" s="192"/>
      <c r="AA207" s="267">
        <f t="shared" si="214"/>
        <v>0</v>
      </c>
    </row>
    <row r="208" spans="1:27" s="194" customFormat="1" x14ac:dyDescent="0.25">
      <c r="A208" s="189"/>
      <c r="B208" s="5">
        <v>381</v>
      </c>
      <c r="C208" s="199"/>
      <c r="D208" s="192"/>
      <c r="E208" s="192"/>
      <c r="F208" s="193"/>
      <c r="G208" s="193"/>
      <c r="H208" s="439"/>
      <c r="I208" s="439"/>
      <c r="J208" s="438"/>
      <c r="K208" s="439"/>
      <c r="L208" s="439"/>
      <c r="M208" s="446">
        <f>+M209</f>
        <v>365</v>
      </c>
      <c r="N208" s="439"/>
      <c r="O208" s="439"/>
      <c r="P208" s="439"/>
      <c r="Q208" s="439"/>
      <c r="R208" s="439"/>
      <c r="S208" s="439"/>
      <c r="T208" s="438"/>
      <c r="U208" s="438"/>
      <c r="V208" s="446"/>
      <c r="W208" s="438"/>
      <c r="X208" s="192"/>
      <c r="Y208" s="192"/>
      <c r="AA208" s="267"/>
    </row>
    <row r="209" spans="1:27" s="194" customFormat="1" x14ac:dyDescent="0.25">
      <c r="A209" s="189"/>
      <c r="B209" s="198">
        <v>38129</v>
      </c>
      <c r="C209" s="199" t="s">
        <v>685</v>
      </c>
      <c r="D209" s="192"/>
      <c r="E209" s="192"/>
      <c r="F209" s="193"/>
      <c r="G209" s="193"/>
      <c r="H209" s="439"/>
      <c r="I209" s="439"/>
      <c r="J209" s="438"/>
      <c r="K209" s="439"/>
      <c r="L209" s="439"/>
      <c r="M209" s="439">
        <v>365</v>
      </c>
      <c r="N209" s="439"/>
      <c r="O209" s="439"/>
      <c r="P209" s="439"/>
      <c r="Q209" s="439"/>
      <c r="R209" s="439"/>
      <c r="S209" s="439"/>
      <c r="T209" s="438"/>
      <c r="U209" s="438"/>
      <c r="V209" s="446"/>
      <c r="W209" s="438"/>
      <c r="X209" s="192"/>
      <c r="Y209" s="192"/>
      <c r="AA209" s="267"/>
    </row>
    <row r="210" spans="1:27" s="194" customFormat="1" x14ac:dyDescent="0.25">
      <c r="A210" s="189"/>
      <c r="B210" s="198"/>
      <c r="C210" s="199"/>
      <c r="D210" s="192"/>
      <c r="E210" s="192"/>
      <c r="F210" s="193"/>
      <c r="G210" s="193"/>
      <c r="H210" s="439"/>
      <c r="I210" s="439"/>
      <c r="J210" s="438"/>
      <c r="K210" s="439"/>
      <c r="L210" s="439"/>
      <c r="M210" s="439"/>
      <c r="N210" s="439"/>
      <c r="O210" s="439"/>
      <c r="P210" s="439"/>
      <c r="Q210" s="439"/>
      <c r="R210" s="439"/>
      <c r="S210" s="439"/>
      <c r="T210" s="438"/>
      <c r="U210" s="438"/>
      <c r="V210" s="446"/>
      <c r="W210" s="438"/>
      <c r="X210" s="192"/>
      <c r="Y210" s="192"/>
      <c r="AA210" s="267"/>
    </row>
    <row r="211" spans="1:27" s="194" customFormat="1" x14ac:dyDescent="0.25">
      <c r="A211" s="189"/>
      <c r="B211" s="6"/>
      <c r="C211" s="9" t="s">
        <v>608</v>
      </c>
      <c r="D211" s="4" t="e">
        <f>SUM(D212+#REF!)</f>
        <v>#REF!</v>
      </c>
      <c r="E211" s="4" t="e">
        <f>SUM(E212+#REF!)</f>
        <v>#REF!</v>
      </c>
      <c r="F211" s="193">
        <f t="shared" ref="F211:F216" si="227">SUM(H211:S211)</f>
        <v>130700</v>
      </c>
      <c r="G211" s="4"/>
      <c r="H211" s="440">
        <f>SUM(H212)</f>
        <v>0</v>
      </c>
      <c r="I211" s="440">
        <f t="shared" ref="I211:W211" si="228">SUM(I212)</f>
        <v>0</v>
      </c>
      <c r="J211" s="440">
        <f t="shared" si="228"/>
        <v>0</v>
      </c>
      <c r="K211" s="440">
        <f t="shared" si="228"/>
        <v>0</v>
      </c>
      <c r="L211" s="440">
        <f t="shared" si="228"/>
        <v>0</v>
      </c>
      <c r="M211" s="440">
        <f t="shared" si="228"/>
        <v>10700</v>
      </c>
      <c r="N211" s="440">
        <f t="shared" si="228"/>
        <v>0</v>
      </c>
      <c r="O211" s="440">
        <f t="shared" si="228"/>
        <v>0</v>
      </c>
      <c r="P211" s="440">
        <f t="shared" si="228"/>
        <v>0</v>
      </c>
      <c r="Q211" s="440">
        <f t="shared" si="228"/>
        <v>60000</v>
      </c>
      <c r="R211" s="440">
        <f t="shared" si="228"/>
        <v>60000</v>
      </c>
      <c r="S211" s="440">
        <f t="shared" si="228"/>
        <v>0</v>
      </c>
      <c r="T211" s="440">
        <f t="shared" si="228"/>
        <v>10700</v>
      </c>
      <c r="U211" s="440">
        <f t="shared" si="228"/>
        <v>10700</v>
      </c>
      <c r="V211" s="440">
        <f t="shared" si="228"/>
        <v>0</v>
      </c>
      <c r="W211" s="440">
        <f t="shared" si="228"/>
        <v>10700</v>
      </c>
      <c r="X211" s="4">
        <v>12000</v>
      </c>
      <c r="Y211" s="4">
        <v>12500</v>
      </c>
      <c r="AA211" s="267"/>
    </row>
    <row r="212" spans="1:27" s="194" customFormat="1" x14ac:dyDescent="0.25">
      <c r="A212" s="189"/>
      <c r="B212" s="5">
        <v>4</v>
      </c>
      <c r="C212" s="7" t="s">
        <v>118</v>
      </c>
      <c r="D212" s="4" t="e">
        <f>SUM(D213+#REF!+D225)</f>
        <v>#REF!</v>
      </c>
      <c r="E212" s="4" t="e">
        <f>SUM(E213+#REF!+E225)</f>
        <v>#REF!</v>
      </c>
      <c r="F212" s="193">
        <f t="shared" si="227"/>
        <v>130700</v>
      </c>
      <c r="G212" s="4"/>
      <c r="H212" s="440">
        <f t="shared" ref="H212:L212" si="229">SUM(H213)</f>
        <v>0</v>
      </c>
      <c r="I212" s="440">
        <f t="shared" si="229"/>
        <v>0</v>
      </c>
      <c r="J212" s="440">
        <f t="shared" si="229"/>
        <v>0</v>
      </c>
      <c r="K212" s="440">
        <f t="shared" si="229"/>
        <v>0</v>
      </c>
      <c r="L212" s="440">
        <f t="shared" si="229"/>
        <v>0</v>
      </c>
      <c r="M212" s="440">
        <f>SUM(M213)</f>
        <v>10700</v>
      </c>
      <c r="N212" s="440">
        <f t="shared" ref="N212:W212" si="230">SUM(N213)</f>
        <v>0</v>
      </c>
      <c r="O212" s="440">
        <f t="shared" si="230"/>
        <v>0</v>
      </c>
      <c r="P212" s="440">
        <f t="shared" si="230"/>
        <v>0</v>
      </c>
      <c r="Q212" s="440">
        <f t="shared" si="230"/>
        <v>60000</v>
      </c>
      <c r="R212" s="440">
        <f t="shared" si="230"/>
        <v>60000</v>
      </c>
      <c r="S212" s="440">
        <f t="shared" si="230"/>
        <v>0</v>
      </c>
      <c r="T212" s="440">
        <f t="shared" si="230"/>
        <v>10700</v>
      </c>
      <c r="U212" s="440">
        <f t="shared" si="230"/>
        <v>10700</v>
      </c>
      <c r="V212" s="440">
        <f t="shared" si="230"/>
        <v>0</v>
      </c>
      <c r="W212" s="440">
        <f t="shared" si="230"/>
        <v>10700</v>
      </c>
      <c r="X212" s="4"/>
      <c r="Y212" s="4"/>
      <c r="AA212" s="267"/>
    </row>
    <row r="213" spans="1:27" s="194" customFormat="1" x14ac:dyDescent="0.25">
      <c r="A213" s="189"/>
      <c r="B213" s="5">
        <v>42</v>
      </c>
      <c r="C213" s="7"/>
      <c r="D213" s="4" t="e">
        <f>SUM(#REF!+#REF!+#REF!)</f>
        <v>#REF!</v>
      </c>
      <c r="E213" s="4" t="e">
        <f>SUM(#REF!+#REF!+#REF!)</f>
        <v>#REF!</v>
      </c>
      <c r="F213" s="193">
        <f t="shared" si="227"/>
        <v>130700</v>
      </c>
      <c r="G213" s="4"/>
      <c r="H213" s="440">
        <f>+H214</f>
        <v>0</v>
      </c>
      <c r="I213" s="440">
        <f t="shared" ref="I213:W214" si="231">+I214</f>
        <v>0</v>
      </c>
      <c r="J213" s="440">
        <f t="shared" si="231"/>
        <v>0</v>
      </c>
      <c r="K213" s="440">
        <f t="shared" si="231"/>
        <v>0</v>
      </c>
      <c r="L213" s="440">
        <f t="shared" si="231"/>
        <v>0</v>
      </c>
      <c r="M213" s="440">
        <f t="shared" si="231"/>
        <v>10700</v>
      </c>
      <c r="N213" s="440">
        <f t="shared" si="231"/>
        <v>0</v>
      </c>
      <c r="O213" s="440">
        <f t="shared" si="231"/>
        <v>0</v>
      </c>
      <c r="P213" s="440">
        <f t="shared" si="231"/>
        <v>0</v>
      </c>
      <c r="Q213" s="440">
        <f t="shared" si="231"/>
        <v>60000</v>
      </c>
      <c r="R213" s="440">
        <f t="shared" si="231"/>
        <v>60000</v>
      </c>
      <c r="S213" s="440">
        <f t="shared" si="231"/>
        <v>0</v>
      </c>
      <c r="T213" s="440">
        <f t="shared" si="231"/>
        <v>10700</v>
      </c>
      <c r="U213" s="440">
        <f t="shared" si="231"/>
        <v>10700</v>
      </c>
      <c r="V213" s="440">
        <f t="shared" si="231"/>
        <v>0</v>
      </c>
      <c r="W213" s="440">
        <f t="shared" si="231"/>
        <v>10700</v>
      </c>
      <c r="X213" s="4"/>
      <c r="Y213" s="4"/>
      <c r="AA213" s="267"/>
    </row>
    <row r="214" spans="1:27" s="194" customFormat="1" x14ac:dyDescent="0.25">
      <c r="A214" s="189"/>
      <c r="B214" s="181">
        <v>424</v>
      </c>
      <c r="C214" s="182"/>
      <c r="D214" s="183" t="e">
        <f>SUM(D215+D216+#REF!+#REF!+#REF!+D217)</f>
        <v>#REF!</v>
      </c>
      <c r="E214" s="183" t="e">
        <f>SUM(E215+E216+#REF!+#REF!+#REF!+E217)</f>
        <v>#REF!</v>
      </c>
      <c r="F214" s="193">
        <f t="shared" si="227"/>
        <v>130700</v>
      </c>
      <c r="G214" s="183"/>
      <c r="H214" s="446">
        <f>+H215</f>
        <v>0</v>
      </c>
      <c r="I214" s="446">
        <f t="shared" si="231"/>
        <v>0</v>
      </c>
      <c r="J214" s="446">
        <f t="shared" si="231"/>
        <v>0</v>
      </c>
      <c r="K214" s="446">
        <f t="shared" si="231"/>
        <v>0</v>
      </c>
      <c r="L214" s="446">
        <f t="shared" si="231"/>
        <v>0</v>
      </c>
      <c r="M214" s="446">
        <f t="shared" si="231"/>
        <v>10700</v>
      </c>
      <c r="N214" s="446">
        <f t="shared" si="231"/>
        <v>0</v>
      </c>
      <c r="O214" s="446">
        <f t="shared" si="231"/>
        <v>0</v>
      </c>
      <c r="P214" s="446">
        <f t="shared" si="231"/>
        <v>0</v>
      </c>
      <c r="Q214" s="446">
        <f t="shared" si="231"/>
        <v>60000</v>
      </c>
      <c r="R214" s="446">
        <f t="shared" si="231"/>
        <v>60000</v>
      </c>
      <c r="S214" s="446">
        <f t="shared" si="231"/>
        <v>0</v>
      </c>
      <c r="T214" s="446">
        <f t="shared" si="231"/>
        <v>10700</v>
      </c>
      <c r="U214" s="446">
        <f t="shared" si="231"/>
        <v>10700</v>
      </c>
      <c r="V214" s="446">
        <f t="shared" si="231"/>
        <v>0</v>
      </c>
      <c r="W214" s="446">
        <f t="shared" si="231"/>
        <v>10700</v>
      </c>
      <c r="X214" s="183"/>
      <c r="Y214" s="183"/>
      <c r="AA214" s="267"/>
    </row>
    <row r="215" spans="1:27" s="194" customFormat="1" x14ac:dyDescent="0.25">
      <c r="A215" s="189"/>
      <c r="B215" s="200">
        <v>4241</v>
      </c>
      <c r="C215" s="201" t="s">
        <v>100</v>
      </c>
      <c r="D215" s="192"/>
      <c r="E215" s="192"/>
      <c r="F215" s="193">
        <f t="shared" si="227"/>
        <v>130700</v>
      </c>
      <c r="G215" s="193"/>
      <c r="H215" s="438">
        <v>0</v>
      </c>
      <c r="I215" s="438">
        <v>0</v>
      </c>
      <c r="J215" s="438">
        <v>0</v>
      </c>
      <c r="K215" s="438">
        <v>0</v>
      </c>
      <c r="L215" s="438">
        <f t="shared" ref="L215" si="232">SUM(J215:K215)</f>
        <v>0</v>
      </c>
      <c r="M215" s="438">
        <v>10700</v>
      </c>
      <c r="N215" s="438"/>
      <c r="O215" s="438">
        <v>0</v>
      </c>
      <c r="P215" s="438">
        <v>0</v>
      </c>
      <c r="Q215" s="438">
        <v>60000</v>
      </c>
      <c r="R215" s="438">
        <v>60000</v>
      </c>
      <c r="S215" s="440">
        <f>SUM(S216)</f>
        <v>0</v>
      </c>
      <c r="T215" s="438">
        <v>10700</v>
      </c>
      <c r="U215" s="438">
        <v>10700</v>
      </c>
      <c r="V215" s="446">
        <v>0</v>
      </c>
      <c r="W215" s="438">
        <f t="shared" ref="W215:W222" si="233">SUM(U215:V215)</f>
        <v>10700</v>
      </c>
      <c r="X215" s="183"/>
      <c r="Y215" s="183"/>
      <c r="AA215" s="267"/>
    </row>
    <row r="216" spans="1:27" s="194" customFormat="1" x14ac:dyDescent="0.25">
      <c r="A216" s="189"/>
      <c r="B216" s="190"/>
      <c r="C216" s="191"/>
      <c r="D216" s="192"/>
      <c r="E216" s="192"/>
      <c r="F216" s="193">
        <f t="shared" si="227"/>
        <v>0</v>
      </c>
      <c r="G216" s="193"/>
      <c r="H216" s="439"/>
      <c r="I216" s="439"/>
      <c r="J216" s="438"/>
      <c r="K216" s="438"/>
      <c r="L216" s="438"/>
      <c r="M216" s="438"/>
      <c r="N216" s="438"/>
      <c r="O216" s="439"/>
      <c r="P216" s="439"/>
      <c r="Q216" s="439"/>
      <c r="R216" s="439"/>
      <c r="S216" s="440"/>
      <c r="T216" s="440"/>
      <c r="U216" s="440"/>
      <c r="V216" s="439"/>
      <c r="W216" s="440"/>
      <c r="X216" s="192"/>
      <c r="Y216" s="192"/>
      <c r="AA216" s="267"/>
    </row>
    <row r="217" spans="1:27" s="194" customFormat="1" x14ac:dyDescent="0.25">
      <c r="A217" s="189"/>
      <c r="B217" s="196"/>
      <c r="C217" s="191"/>
      <c r="D217" s="192"/>
      <c r="E217" s="192"/>
      <c r="F217" s="193"/>
      <c r="G217" s="193"/>
      <c r="H217" s="439"/>
      <c r="I217" s="439"/>
      <c r="J217" s="438"/>
      <c r="K217" s="446"/>
      <c r="L217" s="439"/>
      <c r="M217" s="439"/>
      <c r="N217" s="439"/>
      <c r="O217" s="439"/>
      <c r="P217" s="439"/>
      <c r="Q217" s="439"/>
      <c r="R217" s="439"/>
      <c r="S217" s="440"/>
      <c r="T217" s="440"/>
      <c r="U217" s="440"/>
      <c r="V217" s="439"/>
      <c r="W217" s="440"/>
      <c r="X217" s="192"/>
      <c r="Y217" s="192"/>
      <c r="AA217" s="267"/>
    </row>
    <row r="218" spans="1:27" s="194" customFormat="1" x14ac:dyDescent="0.25">
      <c r="A218" s="189"/>
      <c r="B218" s="198"/>
      <c r="C218" s="9" t="s">
        <v>594</v>
      </c>
      <c r="D218" s="192"/>
      <c r="E218" s="192"/>
      <c r="F218" s="193"/>
      <c r="G218" s="193"/>
      <c r="H218" s="446">
        <f>+H219</f>
        <v>5200</v>
      </c>
      <c r="I218" s="439"/>
      <c r="J218" s="438">
        <f t="shared" ref="J218:J222" si="234">SUM(H218:I218)</f>
        <v>5200</v>
      </c>
      <c r="K218" s="446">
        <f t="shared" ref="K218:K222" si="235">SUM(K219)</f>
        <v>0</v>
      </c>
      <c r="L218" s="439"/>
      <c r="M218" s="446">
        <f>+M219</f>
        <v>900</v>
      </c>
      <c r="N218" s="446"/>
      <c r="O218" s="439"/>
      <c r="P218" s="439"/>
      <c r="Q218" s="439"/>
      <c r="R218" s="439"/>
      <c r="S218" s="440">
        <f>SUM(S219)</f>
        <v>0</v>
      </c>
      <c r="T218" s="440">
        <f t="shared" ref="T218:T222" si="236">SUM(K218:S218)</f>
        <v>900</v>
      </c>
      <c r="U218" s="440">
        <f t="shared" ref="U218:U222" si="237">SUM(J218+T218)</f>
        <v>6100</v>
      </c>
      <c r="V218" s="446"/>
      <c r="W218" s="440">
        <f t="shared" si="233"/>
        <v>6100</v>
      </c>
      <c r="X218" s="183">
        <f>+X219</f>
        <v>7000</v>
      </c>
      <c r="Y218" s="183">
        <f>+Y219</f>
        <v>7500</v>
      </c>
      <c r="AA218" s="267"/>
    </row>
    <row r="219" spans="1:27" s="194" customFormat="1" x14ac:dyDescent="0.25">
      <c r="A219" s="189"/>
      <c r="B219" s="6">
        <v>3</v>
      </c>
      <c r="C219" s="7" t="s">
        <v>119</v>
      </c>
      <c r="D219" s="192"/>
      <c r="E219" s="192"/>
      <c r="F219" s="193"/>
      <c r="G219" s="193"/>
      <c r="H219" s="446">
        <f>+H220</f>
        <v>5200</v>
      </c>
      <c r="I219" s="439"/>
      <c r="J219" s="438">
        <f t="shared" si="234"/>
        <v>5200</v>
      </c>
      <c r="K219" s="446">
        <f t="shared" si="235"/>
        <v>0</v>
      </c>
      <c r="L219" s="439"/>
      <c r="M219" s="446">
        <f>+M220</f>
        <v>900</v>
      </c>
      <c r="N219" s="446"/>
      <c r="O219" s="439"/>
      <c r="P219" s="439"/>
      <c r="Q219" s="439"/>
      <c r="R219" s="439"/>
      <c r="S219" s="440">
        <f>SUM(S220)</f>
        <v>0</v>
      </c>
      <c r="T219" s="440">
        <f t="shared" si="236"/>
        <v>900</v>
      </c>
      <c r="U219" s="440">
        <f t="shared" si="237"/>
        <v>6100</v>
      </c>
      <c r="V219" s="446"/>
      <c r="W219" s="440">
        <f t="shared" si="233"/>
        <v>6100</v>
      </c>
      <c r="X219" s="183">
        <f>+X220</f>
        <v>7000</v>
      </c>
      <c r="Y219" s="183">
        <f>+Y220</f>
        <v>7500</v>
      </c>
      <c r="AA219" s="267"/>
    </row>
    <row r="220" spans="1:27" s="194" customFormat="1" x14ac:dyDescent="0.25">
      <c r="A220" s="189"/>
      <c r="B220" s="5">
        <v>37</v>
      </c>
      <c r="C220" s="199"/>
      <c r="D220" s="192"/>
      <c r="E220" s="192"/>
      <c r="F220" s="193"/>
      <c r="G220" s="193"/>
      <c r="H220" s="446">
        <f>+H221</f>
        <v>5200</v>
      </c>
      <c r="I220" s="439"/>
      <c r="J220" s="438">
        <f t="shared" si="234"/>
        <v>5200</v>
      </c>
      <c r="K220" s="446">
        <f t="shared" si="235"/>
        <v>0</v>
      </c>
      <c r="L220" s="439"/>
      <c r="M220" s="446">
        <f>+M221</f>
        <v>900</v>
      </c>
      <c r="N220" s="446"/>
      <c r="O220" s="439"/>
      <c r="P220" s="439"/>
      <c r="Q220" s="439"/>
      <c r="R220" s="439"/>
      <c r="S220" s="440">
        <f>SUM(S221)</f>
        <v>0</v>
      </c>
      <c r="T220" s="440">
        <f t="shared" si="236"/>
        <v>900</v>
      </c>
      <c r="U220" s="440">
        <f t="shared" si="237"/>
        <v>6100</v>
      </c>
      <c r="V220" s="446"/>
      <c r="W220" s="440">
        <f t="shared" si="233"/>
        <v>6100</v>
      </c>
      <c r="X220" s="183">
        <v>7000</v>
      </c>
      <c r="Y220" s="183">
        <v>7500</v>
      </c>
      <c r="AA220" s="267"/>
    </row>
    <row r="221" spans="1:27" s="194" customFormat="1" x14ac:dyDescent="0.25">
      <c r="A221" s="189"/>
      <c r="B221" s="5">
        <v>372</v>
      </c>
      <c r="C221" s="199"/>
      <c r="D221" s="192"/>
      <c r="E221" s="192"/>
      <c r="F221" s="193"/>
      <c r="G221" s="193"/>
      <c r="H221" s="446">
        <f>+H222</f>
        <v>5200</v>
      </c>
      <c r="I221" s="439"/>
      <c r="J221" s="438">
        <f t="shared" si="234"/>
        <v>5200</v>
      </c>
      <c r="K221" s="446">
        <f t="shared" si="235"/>
        <v>0</v>
      </c>
      <c r="L221" s="439"/>
      <c r="M221" s="446">
        <f>+M222</f>
        <v>900</v>
      </c>
      <c r="N221" s="446"/>
      <c r="O221" s="439"/>
      <c r="P221" s="439"/>
      <c r="Q221" s="439"/>
      <c r="R221" s="439"/>
      <c r="S221" s="440">
        <f>SUM(S222)</f>
        <v>0</v>
      </c>
      <c r="T221" s="440">
        <f t="shared" si="236"/>
        <v>900</v>
      </c>
      <c r="U221" s="440">
        <f t="shared" si="237"/>
        <v>6100</v>
      </c>
      <c r="V221" s="446"/>
      <c r="W221" s="440">
        <f t="shared" si="233"/>
        <v>6100</v>
      </c>
      <c r="X221" s="192"/>
      <c r="Y221" s="192"/>
      <c r="AA221" s="267"/>
    </row>
    <row r="222" spans="1:27" s="194" customFormat="1" x14ac:dyDescent="0.25">
      <c r="A222" s="189"/>
      <c r="B222" s="198">
        <v>3722</v>
      </c>
      <c r="C222" s="191" t="s">
        <v>593</v>
      </c>
      <c r="D222" s="192"/>
      <c r="E222" s="192"/>
      <c r="F222" s="193"/>
      <c r="G222" s="193"/>
      <c r="H222" s="439">
        <v>5200</v>
      </c>
      <c r="I222" s="439"/>
      <c r="J222" s="438">
        <f t="shared" si="234"/>
        <v>5200</v>
      </c>
      <c r="K222" s="446">
        <f t="shared" si="235"/>
        <v>0</v>
      </c>
      <c r="L222" s="439"/>
      <c r="M222" s="439">
        <v>900</v>
      </c>
      <c r="N222" s="439"/>
      <c r="O222" s="439"/>
      <c r="P222" s="439"/>
      <c r="Q222" s="439"/>
      <c r="R222" s="439"/>
      <c r="S222" s="440"/>
      <c r="T222" s="438">
        <f t="shared" si="236"/>
        <v>900</v>
      </c>
      <c r="U222" s="438">
        <f t="shared" si="237"/>
        <v>6100</v>
      </c>
      <c r="V222" s="439"/>
      <c r="W222" s="438">
        <f t="shared" si="233"/>
        <v>6100</v>
      </c>
      <c r="X222" s="192"/>
      <c r="Y222" s="192"/>
      <c r="AA222" s="267"/>
    </row>
    <row r="223" spans="1:27" s="194" customFormat="1" x14ac:dyDescent="0.25">
      <c r="A223" s="189"/>
      <c r="B223" s="198"/>
      <c r="C223" s="199"/>
      <c r="D223" s="192"/>
      <c r="E223" s="192"/>
      <c r="F223" s="193"/>
      <c r="G223" s="193"/>
      <c r="H223" s="439"/>
      <c r="I223" s="439"/>
      <c r="J223" s="438"/>
      <c r="K223" s="446"/>
      <c r="L223" s="439"/>
      <c r="M223" s="439"/>
      <c r="N223" s="439"/>
      <c r="O223" s="439"/>
      <c r="P223" s="439"/>
      <c r="Q223" s="439"/>
      <c r="R223" s="439"/>
      <c r="S223" s="440"/>
      <c r="T223" s="438"/>
      <c r="U223" s="438"/>
      <c r="V223" s="439"/>
      <c r="W223" s="438"/>
      <c r="X223" s="192"/>
      <c r="Y223" s="192"/>
      <c r="AA223" s="267"/>
    </row>
    <row r="224" spans="1:27" s="194" customFormat="1" x14ac:dyDescent="0.25">
      <c r="A224" s="189"/>
      <c r="B224" s="198"/>
      <c r="C224" s="199"/>
      <c r="D224" s="192"/>
      <c r="E224" s="192"/>
      <c r="F224" s="193"/>
      <c r="G224" s="193"/>
      <c r="H224" s="439"/>
      <c r="I224" s="439"/>
      <c r="J224" s="438"/>
      <c r="K224" s="446"/>
      <c r="L224" s="439"/>
      <c r="M224" s="439"/>
      <c r="N224" s="439"/>
      <c r="O224" s="439"/>
      <c r="P224" s="439"/>
      <c r="Q224" s="439"/>
      <c r="R224" s="439"/>
      <c r="S224" s="440"/>
      <c r="T224" s="438"/>
      <c r="U224" s="438"/>
      <c r="V224" s="439"/>
      <c r="W224" s="438"/>
      <c r="X224" s="192"/>
      <c r="Y224" s="192"/>
      <c r="AA224" s="267"/>
    </row>
    <row r="225" spans="1:27" s="7" customFormat="1" x14ac:dyDescent="0.25">
      <c r="B225" s="6"/>
      <c r="C225" s="9" t="s">
        <v>588</v>
      </c>
      <c r="D225" s="4" t="e">
        <f>SUM(#REF!+D226)</f>
        <v>#REF!</v>
      </c>
      <c r="E225" s="4" t="e">
        <f>SUM(#REF!+E226)</f>
        <v>#REF!</v>
      </c>
      <c r="F225" s="193">
        <f t="shared" ref="F225" si="238">SUM(H225:S225)</f>
        <v>67095</v>
      </c>
      <c r="G225" s="4"/>
      <c r="H225" s="440">
        <f>+H226</f>
        <v>4000</v>
      </c>
      <c r="I225" s="440">
        <f t="shared" ref="I225:W225" si="239">+I226</f>
        <v>0</v>
      </c>
      <c r="J225" s="440">
        <f t="shared" si="239"/>
        <v>4000</v>
      </c>
      <c r="K225" s="440">
        <f t="shared" si="239"/>
        <v>0</v>
      </c>
      <c r="L225" s="440">
        <f t="shared" si="239"/>
        <v>0</v>
      </c>
      <c r="M225" s="440">
        <f t="shared" si="239"/>
        <v>2600</v>
      </c>
      <c r="N225" s="440">
        <f t="shared" si="239"/>
        <v>0</v>
      </c>
      <c r="O225" s="440">
        <f t="shared" si="239"/>
        <v>48500</v>
      </c>
      <c r="P225" s="440">
        <f t="shared" si="239"/>
        <v>1600</v>
      </c>
      <c r="Q225" s="440">
        <f t="shared" si="239"/>
        <v>0</v>
      </c>
      <c r="R225" s="440">
        <f t="shared" si="239"/>
        <v>0</v>
      </c>
      <c r="S225" s="440">
        <f t="shared" si="239"/>
        <v>6395</v>
      </c>
      <c r="T225" s="440">
        <f t="shared" si="239"/>
        <v>59095</v>
      </c>
      <c r="U225" s="440">
        <f t="shared" si="239"/>
        <v>63095</v>
      </c>
      <c r="V225" s="440">
        <f t="shared" si="239"/>
        <v>0</v>
      </c>
      <c r="W225" s="440">
        <f t="shared" si="239"/>
        <v>63095</v>
      </c>
      <c r="X225" s="4">
        <f>+X230</f>
        <v>21000</v>
      </c>
      <c r="Y225" s="4">
        <f>+Y226</f>
        <v>21500</v>
      </c>
      <c r="AA225" s="267">
        <f t="shared" ref="AA225" si="240">SUM(H225+T225)</f>
        <v>63095</v>
      </c>
    </row>
    <row r="226" spans="1:27" s="7" customFormat="1" x14ac:dyDescent="0.25">
      <c r="B226" s="5">
        <v>4</v>
      </c>
      <c r="C226" s="7" t="s">
        <v>118</v>
      </c>
      <c r="D226" s="4" t="e">
        <f>SUM(D230)</f>
        <v>#REF!</v>
      </c>
      <c r="E226" s="4" t="e">
        <f t="shared" ref="E226:V226" si="241">SUM(E230)</f>
        <v>#REF!</v>
      </c>
      <c r="F226" s="193">
        <f t="shared" ref="F226:F234" si="242">SUM(H226:S226)</f>
        <v>67095</v>
      </c>
      <c r="G226" s="4"/>
      <c r="H226" s="440">
        <f>SUM(H230)+H227</f>
        <v>4000</v>
      </c>
      <c r="I226" s="440">
        <f t="shared" si="241"/>
        <v>0</v>
      </c>
      <c r="J226" s="438">
        <f t="shared" ref="J226:J231" si="243">SUM(H226:I226)</f>
        <v>4000</v>
      </c>
      <c r="K226" s="440">
        <f t="shared" si="241"/>
        <v>0</v>
      </c>
      <c r="L226" s="440">
        <f t="shared" si="241"/>
        <v>0</v>
      </c>
      <c r="M226" s="440">
        <f t="shared" si="241"/>
        <v>2600</v>
      </c>
      <c r="N226" s="440"/>
      <c r="O226" s="440">
        <f t="shared" si="241"/>
        <v>48500</v>
      </c>
      <c r="P226" s="440">
        <f t="shared" si="241"/>
        <v>1600</v>
      </c>
      <c r="Q226" s="440">
        <f t="shared" si="241"/>
        <v>0</v>
      </c>
      <c r="R226" s="440">
        <f t="shared" si="241"/>
        <v>0</v>
      </c>
      <c r="S226" s="440">
        <f t="shared" si="241"/>
        <v>6395</v>
      </c>
      <c r="T226" s="438">
        <f t="shared" ref="T226:T243" si="244">SUM(K226:S226)</f>
        <v>59095</v>
      </c>
      <c r="U226" s="438">
        <f t="shared" ref="U226:U243" si="245">SUM(J226+T226)</f>
        <v>63095</v>
      </c>
      <c r="V226" s="440">
        <f t="shared" si="241"/>
        <v>0</v>
      </c>
      <c r="W226" s="438">
        <f t="shared" ref="W226:W234" si="246">SUM(U226:V226)</f>
        <v>63095</v>
      </c>
      <c r="X226" s="4">
        <f>+X230</f>
        <v>21000</v>
      </c>
      <c r="Y226" s="4">
        <f>+Y230</f>
        <v>21500</v>
      </c>
      <c r="AA226" s="267">
        <f t="shared" ref="AA226:AA233" si="247">SUM(H226+T226)</f>
        <v>63095</v>
      </c>
    </row>
    <row r="227" spans="1:27" s="7" customFormat="1" hidden="1" x14ac:dyDescent="0.25">
      <c r="B227" s="5">
        <v>41</v>
      </c>
      <c r="D227" s="4"/>
      <c r="E227" s="4"/>
      <c r="F227" s="193"/>
      <c r="G227" s="4"/>
      <c r="H227" s="440">
        <f>+H228</f>
        <v>0</v>
      </c>
      <c r="I227" s="440">
        <f t="shared" ref="I227" si="248">SUM(I231)</f>
        <v>0</v>
      </c>
      <c r="J227" s="440">
        <v>0</v>
      </c>
      <c r="K227" s="440">
        <v>0</v>
      </c>
      <c r="L227" s="440">
        <v>0</v>
      </c>
      <c r="M227" s="440">
        <v>0</v>
      </c>
      <c r="N227" s="440">
        <v>0</v>
      </c>
      <c r="O227" s="440">
        <v>0</v>
      </c>
      <c r="P227" s="440">
        <v>0</v>
      </c>
      <c r="Q227" s="440">
        <v>0</v>
      </c>
      <c r="R227" s="440">
        <v>0</v>
      </c>
      <c r="S227" s="440">
        <v>0</v>
      </c>
      <c r="T227" s="438">
        <f t="shared" ref="T227:T229" si="249">SUM(K227:S227)</f>
        <v>0</v>
      </c>
      <c r="U227" s="438">
        <f t="shared" si="245"/>
        <v>0</v>
      </c>
      <c r="V227" s="440"/>
      <c r="W227" s="438"/>
      <c r="X227" s="4"/>
      <c r="Y227" s="4"/>
      <c r="AA227" s="267"/>
    </row>
    <row r="228" spans="1:27" s="7" customFormat="1" hidden="1" x14ac:dyDescent="0.25">
      <c r="B228" s="5">
        <v>412</v>
      </c>
      <c r="D228" s="4"/>
      <c r="E228" s="4"/>
      <c r="F228" s="193"/>
      <c r="G228" s="4"/>
      <c r="H228" s="440">
        <f>+H229</f>
        <v>0</v>
      </c>
      <c r="I228" s="440">
        <f t="shared" ref="I228" si="250">SUM(I232)</f>
        <v>0</v>
      </c>
      <c r="J228" s="440">
        <v>0</v>
      </c>
      <c r="K228" s="440">
        <v>0</v>
      </c>
      <c r="L228" s="440">
        <v>0</v>
      </c>
      <c r="M228" s="440">
        <v>0</v>
      </c>
      <c r="N228" s="440">
        <v>0</v>
      </c>
      <c r="O228" s="440">
        <v>0</v>
      </c>
      <c r="P228" s="440">
        <v>0</v>
      </c>
      <c r="Q228" s="440">
        <v>0</v>
      </c>
      <c r="R228" s="440">
        <v>0</v>
      </c>
      <c r="S228" s="440">
        <v>0</v>
      </c>
      <c r="T228" s="438">
        <f t="shared" si="249"/>
        <v>0</v>
      </c>
      <c r="U228" s="438">
        <f t="shared" si="245"/>
        <v>0</v>
      </c>
      <c r="V228" s="440"/>
      <c r="W228" s="438"/>
      <c r="X228" s="4"/>
      <c r="Y228" s="4"/>
      <c r="AA228" s="267"/>
    </row>
    <row r="229" spans="1:27" s="7" customFormat="1" hidden="1" x14ac:dyDescent="0.25">
      <c r="B229" s="198">
        <v>4123</v>
      </c>
      <c r="C229" s="259" t="s">
        <v>602</v>
      </c>
      <c r="D229" s="4"/>
      <c r="E229" s="4"/>
      <c r="F229" s="193"/>
      <c r="G229" s="4"/>
      <c r="H229" s="439">
        <v>0</v>
      </c>
      <c r="I229" s="440">
        <f t="shared" ref="I229" si="251">SUM(I233)</f>
        <v>0</v>
      </c>
      <c r="J229" s="438"/>
      <c r="K229" s="440"/>
      <c r="L229" s="440"/>
      <c r="M229" s="440"/>
      <c r="N229" s="440"/>
      <c r="O229" s="440"/>
      <c r="P229" s="440"/>
      <c r="Q229" s="440"/>
      <c r="R229" s="440"/>
      <c r="S229" s="438">
        <v>0</v>
      </c>
      <c r="T229" s="438">
        <f t="shared" si="249"/>
        <v>0</v>
      </c>
      <c r="U229" s="438">
        <f t="shared" si="245"/>
        <v>0</v>
      </c>
      <c r="V229" s="440"/>
      <c r="W229" s="438"/>
      <c r="X229" s="4"/>
      <c r="Y229" s="4"/>
      <c r="AA229" s="267"/>
    </row>
    <row r="230" spans="1:27" s="7" customFormat="1" x14ac:dyDescent="0.25">
      <c r="B230" s="5">
        <v>42</v>
      </c>
      <c r="D230" s="4" t="e">
        <f>SUM(D231+D239+D242+#REF!)</f>
        <v>#REF!</v>
      </c>
      <c r="E230" s="4" t="e">
        <f>SUM(E231+E239+E242+#REF!)</f>
        <v>#REF!</v>
      </c>
      <c r="F230" s="193">
        <f t="shared" si="242"/>
        <v>67095</v>
      </c>
      <c r="G230" s="4"/>
      <c r="H230" s="440">
        <f>SUM(H231+H239+H242)</f>
        <v>4000</v>
      </c>
      <c r="I230" s="440">
        <f t="shared" ref="I230" si="252">SUM(I234)</f>
        <v>0</v>
      </c>
      <c r="J230" s="438">
        <f t="shared" si="243"/>
        <v>4000</v>
      </c>
      <c r="K230" s="440">
        <f>SUM(K231+K239+K242)</f>
        <v>0</v>
      </c>
      <c r="L230" s="440">
        <f t="shared" ref="L230:S230" si="253">SUM(L231+L239+L242)</f>
        <v>0</v>
      </c>
      <c r="M230" s="440">
        <f t="shared" si="253"/>
        <v>2600</v>
      </c>
      <c r="N230" s="440">
        <f t="shared" si="253"/>
        <v>0</v>
      </c>
      <c r="O230" s="440">
        <f t="shared" si="253"/>
        <v>48500</v>
      </c>
      <c r="P230" s="440">
        <f t="shared" si="253"/>
        <v>1600</v>
      </c>
      <c r="Q230" s="440">
        <f t="shared" si="253"/>
        <v>0</v>
      </c>
      <c r="R230" s="440">
        <f t="shared" si="253"/>
        <v>0</v>
      </c>
      <c r="S230" s="440">
        <f t="shared" si="253"/>
        <v>6395</v>
      </c>
      <c r="T230" s="438">
        <f t="shared" si="244"/>
        <v>59095</v>
      </c>
      <c r="U230" s="438">
        <f t="shared" si="245"/>
        <v>63095</v>
      </c>
      <c r="V230" s="440">
        <f>SUM(V231+V239+V242)</f>
        <v>0</v>
      </c>
      <c r="W230" s="438">
        <f t="shared" si="246"/>
        <v>63095</v>
      </c>
      <c r="X230" s="4">
        <v>21000</v>
      </c>
      <c r="Y230" s="4">
        <v>21500</v>
      </c>
      <c r="AA230" s="267">
        <f t="shared" si="247"/>
        <v>63095</v>
      </c>
    </row>
    <row r="231" spans="1:27" s="7" customFormat="1" x14ac:dyDescent="0.25">
      <c r="B231" s="5">
        <v>422</v>
      </c>
      <c r="D231" s="4">
        <f t="shared" ref="D231:E231" si="254">SUM(D232+D233+D234+D235+D236+D237+D238)</f>
        <v>0</v>
      </c>
      <c r="E231" s="4">
        <f t="shared" si="254"/>
        <v>0</v>
      </c>
      <c r="F231" s="193">
        <f t="shared" si="242"/>
        <v>17770</v>
      </c>
      <c r="G231" s="4"/>
      <c r="H231" s="440">
        <f t="shared" ref="H231:I231" si="255">SUM(H232+H233+H234+H235+H236+H237+H238)</f>
        <v>3735</v>
      </c>
      <c r="I231" s="440">
        <f t="shared" si="255"/>
        <v>0</v>
      </c>
      <c r="J231" s="438">
        <f t="shared" si="243"/>
        <v>3735</v>
      </c>
      <c r="K231" s="440">
        <f t="shared" ref="K231:S231" si="256">SUM(K232+K233+K234+K235+K236+K237+K238)</f>
        <v>0</v>
      </c>
      <c r="L231" s="440">
        <f t="shared" si="256"/>
        <v>0</v>
      </c>
      <c r="M231" s="440">
        <f t="shared" si="256"/>
        <v>2000</v>
      </c>
      <c r="N231" s="440"/>
      <c r="O231" s="440">
        <f t="shared" si="256"/>
        <v>2000</v>
      </c>
      <c r="P231" s="440">
        <f t="shared" si="256"/>
        <v>300</v>
      </c>
      <c r="Q231" s="440">
        <f t="shared" si="256"/>
        <v>0</v>
      </c>
      <c r="R231" s="440">
        <f t="shared" si="256"/>
        <v>0</v>
      </c>
      <c r="S231" s="440">
        <f t="shared" si="256"/>
        <v>6000</v>
      </c>
      <c r="T231" s="438">
        <f t="shared" si="244"/>
        <v>10300</v>
      </c>
      <c r="U231" s="438">
        <f t="shared" si="245"/>
        <v>14035</v>
      </c>
      <c r="V231" s="440">
        <f t="shared" ref="V231" si="257">SUM(V232+V233+V234+V235+V236+V237+V238)</f>
        <v>0</v>
      </c>
      <c r="W231" s="438">
        <f t="shared" si="246"/>
        <v>14035</v>
      </c>
      <c r="X231" s="4">
        <f t="shared" ref="X231:Y231" si="258">SUM(X232+X233+X234+X235+X236+X237+X238)</f>
        <v>0</v>
      </c>
      <c r="Y231" s="4">
        <f t="shared" si="258"/>
        <v>0</v>
      </c>
      <c r="AA231" s="267">
        <f t="shared" si="247"/>
        <v>14035</v>
      </c>
    </row>
    <row r="232" spans="1:27" s="194" customFormat="1" x14ac:dyDescent="0.25">
      <c r="A232" s="189"/>
      <c r="B232" s="198" t="s">
        <v>82</v>
      </c>
      <c r="C232" s="199" t="s">
        <v>83</v>
      </c>
      <c r="D232" s="192"/>
      <c r="E232" s="192"/>
      <c r="F232" s="193">
        <f t="shared" si="242"/>
        <v>17770</v>
      </c>
      <c r="G232" s="193"/>
      <c r="H232" s="439">
        <v>3735</v>
      </c>
      <c r="I232" s="439"/>
      <c r="J232" s="438">
        <f t="shared" ref="J232:J243" si="259">SUM(H232:I232)</f>
        <v>3735</v>
      </c>
      <c r="K232" s="439"/>
      <c r="L232" s="439"/>
      <c r="M232" s="439">
        <v>2000</v>
      </c>
      <c r="N232" s="439"/>
      <c r="O232" s="439">
        <v>2000</v>
      </c>
      <c r="P232" s="439">
        <v>300</v>
      </c>
      <c r="Q232" s="439"/>
      <c r="R232" s="439"/>
      <c r="S232" s="439">
        <v>6000</v>
      </c>
      <c r="T232" s="438">
        <f t="shared" si="244"/>
        <v>10300</v>
      </c>
      <c r="U232" s="438">
        <f t="shared" si="245"/>
        <v>14035</v>
      </c>
      <c r="V232" s="439"/>
      <c r="W232" s="438">
        <f t="shared" si="246"/>
        <v>14035</v>
      </c>
      <c r="X232" s="192"/>
      <c r="Y232" s="192"/>
      <c r="AA232" s="267">
        <f t="shared" si="247"/>
        <v>14035</v>
      </c>
    </row>
    <row r="233" spans="1:27" s="194" customFormat="1" hidden="1" x14ac:dyDescent="0.25">
      <c r="A233" s="189"/>
      <c r="B233" s="198" t="s">
        <v>84</v>
      </c>
      <c r="C233" s="199" t="s">
        <v>85</v>
      </c>
      <c r="D233" s="192"/>
      <c r="E233" s="192"/>
      <c r="F233" s="193">
        <f t="shared" si="242"/>
        <v>0</v>
      </c>
      <c r="G233" s="193"/>
      <c r="H233" s="439">
        <v>0</v>
      </c>
      <c r="I233" s="439"/>
      <c r="J233" s="438">
        <f t="shared" si="259"/>
        <v>0</v>
      </c>
      <c r="K233" s="439"/>
      <c r="L233" s="439"/>
      <c r="M233" s="439"/>
      <c r="N233" s="439"/>
      <c r="O233" s="439"/>
      <c r="P233" s="439"/>
      <c r="Q233" s="439"/>
      <c r="R233" s="439"/>
      <c r="S233" s="439">
        <v>0</v>
      </c>
      <c r="T233" s="438">
        <f t="shared" si="244"/>
        <v>0</v>
      </c>
      <c r="U233" s="438">
        <f t="shared" si="245"/>
        <v>0</v>
      </c>
      <c r="V233" s="439"/>
      <c r="W233" s="438">
        <f t="shared" si="246"/>
        <v>0</v>
      </c>
      <c r="X233" s="192"/>
      <c r="Y233" s="192"/>
      <c r="AA233" s="267">
        <f t="shared" si="247"/>
        <v>0</v>
      </c>
    </row>
    <row r="234" spans="1:27" s="194" customFormat="1" hidden="1" x14ac:dyDescent="0.25">
      <c r="A234" s="189"/>
      <c r="B234" s="198" t="s">
        <v>86</v>
      </c>
      <c r="C234" s="199" t="s">
        <v>87</v>
      </c>
      <c r="D234" s="192"/>
      <c r="E234" s="192"/>
      <c r="F234" s="193">
        <f t="shared" si="242"/>
        <v>0</v>
      </c>
      <c r="G234" s="193"/>
      <c r="H234" s="439">
        <v>0</v>
      </c>
      <c r="I234" s="439"/>
      <c r="J234" s="438">
        <f t="shared" si="259"/>
        <v>0</v>
      </c>
      <c r="K234" s="439"/>
      <c r="L234" s="439"/>
      <c r="M234" s="439"/>
      <c r="N234" s="439"/>
      <c r="O234" s="439"/>
      <c r="P234" s="439"/>
      <c r="Q234" s="439"/>
      <c r="R234" s="439"/>
      <c r="S234" s="439">
        <v>0</v>
      </c>
      <c r="T234" s="438">
        <f t="shared" si="244"/>
        <v>0</v>
      </c>
      <c r="U234" s="438">
        <f t="shared" si="245"/>
        <v>0</v>
      </c>
      <c r="V234" s="439"/>
      <c r="W234" s="438">
        <f t="shared" si="246"/>
        <v>0</v>
      </c>
      <c r="X234" s="192"/>
      <c r="Y234" s="192"/>
      <c r="AA234" s="267">
        <f t="shared" ref="AA234:AA243" si="260">SUM(H234+T234)</f>
        <v>0</v>
      </c>
    </row>
    <row r="235" spans="1:27" s="194" customFormat="1" hidden="1" x14ac:dyDescent="0.25">
      <c r="A235" s="189"/>
      <c r="B235" s="198" t="s">
        <v>88</v>
      </c>
      <c r="C235" s="199" t="s">
        <v>89</v>
      </c>
      <c r="D235" s="192"/>
      <c r="E235" s="192"/>
      <c r="F235" s="193">
        <f t="shared" ref="F235:F243" si="261">SUM(H235:S235)</f>
        <v>0</v>
      </c>
      <c r="G235" s="193"/>
      <c r="H235" s="439"/>
      <c r="I235" s="439"/>
      <c r="J235" s="438">
        <f t="shared" si="259"/>
        <v>0</v>
      </c>
      <c r="K235" s="439"/>
      <c r="L235" s="439"/>
      <c r="M235" s="439"/>
      <c r="N235" s="439"/>
      <c r="O235" s="439"/>
      <c r="P235" s="439"/>
      <c r="Q235" s="439"/>
      <c r="R235" s="439"/>
      <c r="S235" s="439"/>
      <c r="T235" s="438">
        <f t="shared" si="244"/>
        <v>0</v>
      </c>
      <c r="U235" s="438">
        <f t="shared" si="245"/>
        <v>0</v>
      </c>
      <c r="V235" s="439"/>
      <c r="W235" s="438">
        <f t="shared" ref="W235:W250" si="262">SUM(U235:V235)</f>
        <v>0</v>
      </c>
      <c r="X235" s="192"/>
      <c r="Y235" s="192"/>
      <c r="AA235" s="267">
        <f t="shared" si="260"/>
        <v>0</v>
      </c>
    </row>
    <row r="236" spans="1:27" s="194" customFormat="1" hidden="1" x14ac:dyDescent="0.25">
      <c r="A236" s="189"/>
      <c r="B236" s="198" t="s">
        <v>90</v>
      </c>
      <c r="C236" s="199" t="s">
        <v>91</v>
      </c>
      <c r="D236" s="192"/>
      <c r="E236" s="192"/>
      <c r="F236" s="193">
        <f t="shared" si="261"/>
        <v>0</v>
      </c>
      <c r="G236" s="193"/>
      <c r="H236" s="439"/>
      <c r="I236" s="439"/>
      <c r="J236" s="438">
        <f t="shared" si="259"/>
        <v>0</v>
      </c>
      <c r="K236" s="439"/>
      <c r="L236" s="439"/>
      <c r="M236" s="439"/>
      <c r="N236" s="439"/>
      <c r="O236" s="439"/>
      <c r="P236" s="439"/>
      <c r="Q236" s="439"/>
      <c r="R236" s="439"/>
      <c r="S236" s="439"/>
      <c r="T236" s="438">
        <f t="shared" si="244"/>
        <v>0</v>
      </c>
      <c r="U236" s="438">
        <f t="shared" si="245"/>
        <v>0</v>
      </c>
      <c r="V236" s="439"/>
      <c r="W236" s="438">
        <f t="shared" si="262"/>
        <v>0</v>
      </c>
      <c r="X236" s="192"/>
      <c r="Y236" s="192"/>
      <c r="AA236" s="267">
        <f t="shared" si="260"/>
        <v>0</v>
      </c>
    </row>
    <row r="237" spans="1:27" s="194" customFormat="1" hidden="1" x14ac:dyDescent="0.25">
      <c r="A237" s="189"/>
      <c r="B237" s="198" t="s">
        <v>92</v>
      </c>
      <c r="C237" s="199" t="s">
        <v>93</v>
      </c>
      <c r="D237" s="192"/>
      <c r="E237" s="192"/>
      <c r="F237" s="193">
        <f t="shared" si="261"/>
        <v>0</v>
      </c>
      <c r="G237" s="193"/>
      <c r="H237" s="439"/>
      <c r="I237" s="439"/>
      <c r="J237" s="438">
        <f t="shared" si="259"/>
        <v>0</v>
      </c>
      <c r="K237" s="439"/>
      <c r="L237" s="439"/>
      <c r="M237" s="439"/>
      <c r="N237" s="439"/>
      <c r="O237" s="439">
        <v>0</v>
      </c>
      <c r="P237" s="439"/>
      <c r="Q237" s="439"/>
      <c r="R237" s="439"/>
      <c r="S237" s="439"/>
      <c r="T237" s="438">
        <f t="shared" si="244"/>
        <v>0</v>
      </c>
      <c r="U237" s="438">
        <f t="shared" si="245"/>
        <v>0</v>
      </c>
      <c r="V237" s="439"/>
      <c r="W237" s="438">
        <f t="shared" si="262"/>
        <v>0</v>
      </c>
      <c r="X237" s="192"/>
      <c r="Y237" s="192"/>
      <c r="AA237" s="267">
        <f t="shared" si="260"/>
        <v>0</v>
      </c>
    </row>
    <row r="238" spans="1:27" s="194" customFormat="1" hidden="1" x14ac:dyDescent="0.25">
      <c r="A238" s="189"/>
      <c r="B238" s="198" t="s">
        <v>94</v>
      </c>
      <c r="C238" s="199" t="s">
        <v>95</v>
      </c>
      <c r="D238" s="192"/>
      <c r="E238" s="192"/>
      <c r="F238" s="193">
        <f t="shared" si="261"/>
        <v>0</v>
      </c>
      <c r="G238" s="193"/>
      <c r="H238" s="439"/>
      <c r="I238" s="439"/>
      <c r="J238" s="438">
        <f t="shared" si="259"/>
        <v>0</v>
      </c>
      <c r="K238" s="439"/>
      <c r="L238" s="439"/>
      <c r="M238" s="439"/>
      <c r="N238" s="439"/>
      <c r="O238" s="439"/>
      <c r="P238" s="439"/>
      <c r="Q238" s="439"/>
      <c r="R238" s="439"/>
      <c r="S238" s="439"/>
      <c r="T238" s="438">
        <f t="shared" si="244"/>
        <v>0</v>
      </c>
      <c r="U238" s="438">
        <f t="shared" si="245"/>
        <v>0</v>
      </c>
      <c r="V238" s="439"/>
      <c r="W238" s="438">
        <f t="shared" si="262"/>
        <v>0</v>
      </c>
      <c r="X238" s="192"/>
      <c r="Y238" s="192"/>
      <c r="AA238" s="267">
        <f t="shared" si="260"/>
        <v>0</v>
      </c>
    </row>
    <row r="239" spans="1:27" s="184" customFormat="1" x14ac:dyDescent="0.25">
      <c r="A239" s="181"/>
      <c r="B239" s="181">
        <v>423</v>
      </c>
      <c r="C239" s="186"/>
      <c r="D239" s="183">
        <f t="shared" ref="D239:E239" si="263">SUM(D240+D241)</f>
        <v>0</v>
      </c>
      <c r="E239" s="183">
        <f t="shared" si="263"/>
        <v>0</v>
      </c>
      <c r="F239" s="193">
        <f t="shared" si="261"/>
        <v>42000</v>
      </c>
      <c r="G239" s="183"/>
      <c r="H239" s="446">
        <f t="shared" ref="H239:I239" si="264">SUM(H240+H241)</f>
        <v>0</v>
      </c>
      <c r="I239" s="446">
        <f t="shared" si="264"/>
        <v>0</v>
      </c>
      <c r="J239" s="438">
        <f t="shared" si="259"/>
        <v>0</v>
      </c>
      <c r="K239" s="446">
        <f t="shared" ref="K239:S239" si="265">SUM(K240+K241)</f>
        <v>0</v>
      </c>
      <c r="L239" s="446">
        <f t="shared" si="265"/>
        <v>0</v>
      </c>
      <c r="M239" s="446">
        <f t="shared" si="265"/>
        <v>0</v>
      </c>
      <c r="N239" s="446"/>
      <c r="O239" s="446">
        <f t="shared" si="265"/>
        <v>42000</v>
      </c>
      <c r="P239" s="446">
        <f t="shared" si="265"/>
        <v>0</v>
      </c>
      <c r="Q239" s="446">
        <f t="shared" si="265"/>
        <v>0</v>
      </c>
      <c r="R239" s="446">
        <f t="shared" si="265"/>
        <v>0</v>
      </c>
      <c r="S239" s="446">
        <f t="shared" si="265"/>
        <v>0</v>
      </c>
      <c r="T239" s="438">
        <f t="shared" si="244"/>
        <v>42000</v>
      </c>
      <c r="U239" s="438">
        <f t="shared" si="245"/>
        <v>42000</v>
      </c>
      <c r="V239" s="446">
        <f t="shared" ref="V239" si="266">SUM(V240+V241)</f>
        <v>0</v>
      </c>
      <c r="W239" s="438">
        <f t="shared" si="262"/>
        <v>42000</v>
      </c>
      <c r="X239" s="183">
        <f t="shared" ref="X239:Y239" si="267">SUM(X240+X241)</f>
        <v>0</v>
      </c>
      <c r="Y239" s="183">
        <f t="shared" si="267"/>
        <v>0</v>
      </c>
      <c r="AA239" s="267">
        <f t="shared" si="260"/>
        <v>42000</v>
      </c>
    </row>
    <row r="240" spans="1:27" s="194" customFormat="1" x14ac:dyDescent="0.25">
      <c r="A240" s="189"/>
      <c r="B240" s="198" t="s">
        <v>96</v>
      </c>
      <c r="C240" s="199" t="s">
        <v>97</v>
      </c>
      <c r="D240" s="192"/>
      <c r="E240" s="192"/>
      <c r="F240" s="193">
        <f t="shared" si="261"/>
        <v>42000</v>
      </c>
      <c r="G240" s="193"/>
      <c r="H240" s="439"/>
      <c r="I240" s="439"/>
      <c r="J240" s="438">
        <f t="shared" si="259"/>
        <v>0</v>
      </c>
      <c r="K240" s="439"/>
      <c r="L240" s="439"/>
      <c r="M240" s="439"/>
      <c r="N240" s="439"/>
      <c r="O240" s="439">
        <v>42000</v>
      </c>
      <c r="P240" s="439"/>
      <c r="Q240" s="439"/>
      <c r="R240" s="439"/>
      <c r="S240" s="439"/>
      <c r="T240" s="438">
        <f t="shared" si="244"/>
        <v>42000</v>
      </c>
      <c r="U240" s="438">
        <f t="shared" si="245"/>
        <v>42000</v>
      </c>
      <c r="V240" s="439"/>
      <c r="W240" s="438">
        <f t="shared" si="262"/>
        <v>42000</v>
      </c>
      <c r="X240" s="192"/>
      <c r="Y240" s="192"/>
      <c r="AA240" s="267">
        <f t="shared" si="260"/>
        <v>42000</v>
      </c>
    </row>
    <row r="241" spans="1:27" s="194" customFormat="1" x14ac:dyDescent="0.25">
      <c r="A241" s="189"/>
      <c r="B241" s="198" t="s">
        <v>98</v>
      </c>
      <c r="C241" s="199" t="s">
        <v>99</v>
      </c>
      <c r="D241" s="192"/>
      <c r="E241" s="192"/>
      <c r="F241" s="193">
        <f t="shared" si="261"/>
        <v>0</v>
      </c>
      <c r="G241" s="193"/>
      <c r="H241" s="439"/>
      <c r="I241" s="439"/>
      <c r="J241" s="438">
        <f t="shared" si="259"/>
        <v>0</v>
      </c>
      <c r="K241" s="439"/>
      <c r="L241" s="439"/>
      <c r="M241" s="439"/>
      <c r="N241" s="439"/>
      <c r="O241" s="439"/>
      <c r="P241" s="439"/>
      <c r="Q241" s="439"/>
      <c r="R241" s="439"/>
      <c r="S241" s="439"/>
      <c r="T241" s="438">
        <f t="shared" si="244"/>
        <v>0</v>
      </c>
      <c r="U241" s="438">
        <f t="shared" si="245"/>
        <v>0</v>
      </c>
      <c r="V241" s="439"/>
      <c r="W241" s="438">
        <f t="shared" si="262"/>
        <v>0</v>
      </c>
      <c r="X241" s="192"/>
      <c r="Y241" s="192"/>
      <c r="AA241" s="267">
        <f t="shared" si="260"/>
        <v>0</v>
      </c>
    </row>
    <row r="242" spans="1:27" s="184" customFormat="1" x14ac:dyDescent="0.25">
      <c r="A242" s="181"/>
      <c r="B242" s="181">
        <v>424</v>
      </c>
      <c r="C242" s="186"/>
      <c r="D242" s="183" t="e">
        <f>SUM(D243+#REF!+#REF!+#REF!)</f>
        <v>#REF!</v>
      </c>
      <c r="E242" s="183" t="e">
        <f>SUM(E243+#REF!+#REF!+#REF!)</f>
        <v>#REF!</v>
      </c>
      <c r="F242" s="193">
        <f t="shared" si="261"/>
        <v>7325</v>
      </c>
      <c r="G242" s="183"/>
      <c r="H242" s="446">
        <f>SUM(H243)</f>
        <v>265</v>
      </c>
      <c r="I242" s="446">
        <f>+I243</f>
        <v>0</v>
      </c>
      <c r="J242" s="438">
        <f t="shared" si="259"/>
        <v>265</v>
      </c>
      <c r="K242" s="446">
        <f>SUM(K243)</f>
        <v>0</v>
      </c>
      <c r="L242" s="446">
        <f>+L243</f>
        <v>0</v>
      </c>
      <c r="M242" s="446">
        <f>SUM(M243)</f>
        <v>600</v>
      </c>
      <c r="N242" s="446"/>
      <c r="O242" s="446">
        <f>SUM(O243)</f>
        <v>4500</v>
      </c>
      <c r="P242" s="446">
        <f t="shared" ref="P242:S242" si="268">SUM(P243)</f>
        <v>1300</v>
      </c>
      <c r="Q242" s="446">
        <f t="shared" si="268"/>
        <v>0</v>
      </c>
      <c r="R242" s="446">
        <f t="shared" si="268"/>
        <v>0</v>
      </c>
      <c r="S242" s="446">
        <f t="shared" si="268"/>
        <v>395</v>
      </c>
      <c r="T242" s="438">
        <f t="shared" si="244"/>
        <v>6795</v>
      </c>
      <c r="U242" s="438">
        <f t="shared" si="245"/>
        <v>7060</v>
      </c>
      <c r="V242" s="446"/>
      <c r="W242" s="438">
        <f t="shared" si="262"/>
        <v>7060</v>
      </c>
      <c r="X242" s="183">
        <f>SUM(X243)</f>
        <v>0</v>
      </c>
      <c r="Y242" s="183">
        <v>0</v>
      </c>
      <c r="AA242" s="267">
        <f t="shared" si="260"/>
        <v>7060</v>
      </c>
    </row>
    <row r="243" spans="1:27" s="194" customFormat="1" x14ac:dyDescent="0.25">
      <c r="A243" s="189"/>
      <c r="B243" s="200">
        <v>4241</v>
      </c>
      <c r="C243" s="201" t="s">
        <v>100</v>
      </c>
      <c r="D243" s="192"/>
      <c r="E243" s="192"/>
      <c r="F243" s="193">
        <f t="shared" si="261"/>
        <v>7325</v>
      </c>
      <c r="G243" s="193"/>
      <c r="H243" s="439">
        <v>265</v>
      </c>
      <c r="I243" s="439"/>
      <c r="J243" s="438">
        <f t="shared" si="259"/>
        <v>265</v>
      </c>
      <c r="K243" s="439"/>
      <c r="L243" s="439"/>
      <c r="M243" s="439">
        <v>600</v>
      </c>
      <c r="N243" s="439"/>
      <c r="O243" s="439">
        <v>4500</v>
      </c>
      <c r="P243" s="439">
        <v>1300</v>
      </c>
      <c r="Q243" s="439"/>
      <c r="R243" s="439"/>
      <c r="S243" s="439">
        <v>395</v>
      </c>
      <c r="T243" s="438">
        <f t="shared" si="244"/>
        <v>6795</v>
      </c>
      <c r="U243" s="438">
        <f t="shared" si="245"/>
        <v>7060</v>
      </c>
      <c r="V243" s="439"/>
      <c r="W243" s="438">
        <f t="shared" si="262"/>
        <v>7060</v>
      </c>
      <c r="X243" s="192"/>
      <c r="Y243" s="192"/>
      <c r="AA243" s="267">
        <f t="shared" si="260"/>
        <v>7060</v>
      </c>
    </row>
    <row r="244" spans="1:27" s="194" customFormat="1" x14ac:dyDescent="0.25">
      <c r="A244" s="189"/>
      <c r="B244" s="200"/>
      <c r="C244" s="201"/>
      <c r="D244" s="192"/>
      <c r="E244" s="192"/>
      <c r="F244" s="193"/>
      <c r="G244" s="193"/>
      <c r="H244" s="439"/>
      <c r="I244" s="439"/>
      <c r="J244" s="438"/>
      <c r="K244" s="439"/>
      <c r="L244" s="439"/>
      <c r="M244" s="439"/>
      <c r="N244" s="439"/>
      <c r="O244" s="439"/>
      <c r="P244" s="439"/>
      <c r="Q244" s="439"/>
      <c r="R244" s="439"/>
      <c r="S244" s="439"/>
      <c r="T244" s="438"/>
      <c r="U244" s="438"/>
      <c r="V244" s="439"/>
      <c r="W244" s="438"/>
      <c r="X244" s="192"/>
      <c r="Y244" s="192"/>
      <c r="AA244" s="267"/>
    </row>
    <row r="245" spans="1:27" s="194" customFormat="1" x14ac:dyDescent="0.25">
      <c r="A245" s="189"/>
      <c r="B245" s="200"/>
      <c r="C245" s="201"/>
      <c r="D245" s="192"/>
      <c r="E245" s="192"/>
      <c r="F245" s="193"/>
      <c r="G245" s="193"/>
      <c r="H245" s="439"/>
      <c r="I245" s="439"/>
      <c r="J245" s="438"/>
      <c r="K245" s="439"/>
      <c r="L245" s="439"/>
      <c r="M245" s="439"/>
      <c r="N245" s="439"/>
      <c r="O245" s="439"/>
      <c r="P245" s="439"/>
      <c r="Q245" s="439"/>
      <c r="R245" s="439"/>
      <c r="S245" s="439"/>
      <c r="T245" s="438"/>
      <c r="U245" s="438"/>
      <c r="V245" s="439"/>
      <c r="W245" s="438"/>
      <c r="X245" s="192"/>
      <c r="Y245" s="192"/>
      <c r="AA245" s="267"/>
    </row>
    <row r="246" spans="1:27" s="7" customFormat="1" x14ac:dyDescent="0.25">
      <c r="B246" s="6"/>
      <c r="C246" s="9" t="s">
        <v>571</v>
      </c>
      <c r="D246" s="4" t="e">
        <f>SUM(D247+#REF!)</f>
        <v>#REF!</v>
      </c>
      <c r="E246" s="4" t="e">
        <f>SUM(E247+#REF!)</f>
        <v>#REF!</v>
      </c>
      <c r="F246" s="193">
        <f t="shared" ref="F246:F251" si="269">SUM(H246:S246)</f>
        <v>1000</v>
      </c>
      <c r="G246" s="4"/>
      <c r="H246" s="440">
        <f t="shared" ref="H246:I248" si="270">+H247</f>
        <v>0</v>
      </c>
      <c r="I246" s="440">
        <f t="shared" si="270"/>
        <v>500</v>
      </c>
      <c r="J246" s="438">
        <f t="shared" ref="J246:J251" si="271">SUM(H246:I246)</f>
        <v>500</v>
      </c>
      <c r="K246" s="438">
        <f>+K247</f>
        <v>0</v>
      </c>
      <c r="L246" s="438">
        <f t="shared" ref="L246:T246" si="272">+L247</f>
        <v>0</v>
      </c>
      <c r="M246" s="438">
        <f t="shared" si="272"/>
        <v>0</v>
      </c>
      <c r="N246" s="438">
        <f t="shared" si="272"/>
        <v>0</v>
      </c>
      <c r="O246" s="438">
        <f t="shared" si="272"/>
        <v>0</v>
      </c>
      <c r="P246" s="438">
        <f t="shared" si="272"/>
        <v>0</v>
      </c>
      <c r="Q246" s="438">
        <f t="shared" si="272"/>
        <v>0</v>
      </c>
      <c r="R246" s="438">
        <f t="shared" si="272"/>
        <v>0</v>
      </c>
      <c r="S246" s="438">
        <f t="shared" si="272"/>
        <v>0</v>
      </c>
      <c r="T246" s="438">
        <f t="shared" si="272"/>
        <v>0</v>
      </c>
      <c r="U246" s="440">
        <f t="shared" ref="U246:U257" si="273">SUM(J246+T246)</f>
        <v>500</v>
      </c>
      <c r="V246" s="440">
        <v>0</v>
      </c>
      <c r="W246" s="440">
        <f t="shared" si="262"/>
        <v>500</v>
      </c>
      <c r="X246" s="4">
        <f>+X247</f>
        <v>0</v>
      </c>
      <c r="Y246" s="4">
        <f>+Y247</f>
        <v>0</v>
      </c>
      <c r="AA246" s="267">
        <f t="shared" ref="AA246:AA251" si="274">SUM(H246+T246)</f>
        <v>0</v>
      </c>
    </row>
    <row r="247" spans="1:27" s="7" customFormat="1" x14ac:dyDescent="0.25">
      <c r="B247" s="6">
        <v>3</v>
      </c>
      <c r="C247" s="7" t="s">
        <v>119</v>
      </c>
      <c r="D247" s="4" t="e">
        <f>SUM(#REF!+D248+#REF!)</f>
        <v>#REF!</v>
      </c>
      <c r="E247" s="4" t="e">
        <f>SUM(#REF!+E248+#REF!)</f>
        <v>#REF!</v>
      </c>
      <c r="F247" s="193">
        <f t="shared" si="269"/>
        <v>1000</v>
      </c>
      <c r="G247" s="4"/>
      <c r="H247" s="440">
        <f t="shared" si="270"/>
        <v>0</v>
      </c>
      <c r="I247" s="440">
        <f t="shared" si="270"/>
        <v>500</v>
      </c>
      <c r="J247" s="438">
        <f t="shared" si="271"/>
        <v>500</v>
      </c>
      <c r="K247" s="438">
        <f>+K248</f>
        <v>0</v>
      </c>
      <c r="L247" s="438">
        <f t="shared" ref="L247:T247" si="275">+L248</f>
        <v>0</v>
      </c>
      <c r="M247" s="438">
        <f t="shared" si="275"/>
        <v>0</v>
      </c>
      <c r="N247" s="438">
        <f t="shared" si="275"/>
        <v>0</v>
      </c>
      <c r="O247" s="438">
        <f t="shared" si="275"/>
        <v>0</v>
      </c>
      <c r="P247" s="438">
        <f t="shared" si="275"/>
        <v>0</v>
      </c>
      <c r="Q247" s="438">
        <f t="shared" si="275"/>
        <v>0</v>
      </c>
      <c r="R247" s="438">
        <f t="shared" si="275"/>
        <v>0</v>
      </c>
      <c r="S247" s="438">
        <f t="shared" si="275"/>
        <v>0</v>
      </c>
      <c r="T247" s="438">
        <f t="shared" si="275"/>
        <v>0</v>
      </c>
      <c r="U247" s="440">
        <f t="shared" si="273"/>
        <v>500</v>
      </c>
      <c r="V247" s="440">
        <v>0</v>
      </c>
      <c r="W247" s="440">
        <f t="shared" si="262"/>
        <v>500</v>
      </c>
      <c r="X247" s="4">
        <v>0</v>
      </c>
      <c r="Y247" s="4">
        <v>0</v>
      </c>
      <c r="AA247" s="267">
        <f t="shared" si="274"/>
        <v>0</v>
      </c>
    </row>
    <row r="248" spans="1:27" s="184" customFormat="1" ht="12.75" customHeight="1" x14ac:dyDescent="0.25">
      <c r="A248" s="181"/>
      <c r="B248" s="181">
        <v>32</v>
      </c>
      <c r="C248" s="182"/>
      <c r="D248" s="183" t="e">
        <f>SUM(#REF!+D249+#REF!+#REF!+#REF!)</f>
        <v>#REF!</v>
      </c>
      <c r="E248" s="183" t="e">
        <f>SUM(#REF!+E249+#REF!+#REF!+#REF!)</f>
        <v>#REF!</v>
      </c>
      <c r="F248" s="193">
        <f t="shared" si="269"/>
        <v>1000</v>
      </c>
      <c r="G248" s="183"/>
      <c r="H248" s="446">
        <f t="shared" si="270"/>
        <v>0</v>
      </c>
      <c r="I248" s="446">
        <f t="shared" si="270"/>
        <v>500</v>
      </c>
      <c r="J248" s="438">
        <f t="shared" si="271"/>
        <v>500</v>
      </c>
      <c r="K248" s="446">
        <f>+K249</f>
        <v>0</v>
      </c>
      <c r="L248" s="446">
        <f t="shared" ref="L248:V250" si="276">+L249</f>
        <v>0</v>
      </c>
      <c r="M248" s="446">
        <f t="shared" si="276"/>
        <v>0</v>
      </c>
      <c r="N248" s="446">
        <f t="shared" si="276"/>
        <v>0</v>
      </c>
      <c r="O248" s="446">
        <f t="shared" si="276"/>
        <v>0</v>
      </c>
      <c r="P248" s="446">
        <f t="shared" si="276"/>
        <v>0</v>
      </c>
      <c r="Q248" s="446">
        <f t="shared" si="276"/>
        <v>0</v>
      </c>
      <c r="R248" s="446">
        <f t="shared" si="276"/>
        <v>0</v>
      </c>
      <c r="S248" s="446">
        <f t="shared" si="276"/>
        <v>0</v>
      </c>
      <c r="T248" s="446">
        <f t="shared" si="276"/>
        <v>0</v>
      </c>
      <c r="U248" s="440">
        <f t="shared" si="273"/>
        <v>500</v>
      </c>
      <c r="V248" s="446">
        <f t="shared" si="276"/>
        <v>0</v>
      </c>
      <c r="W248" s="440">
        <f t="shared" si="262"/>
        <v>500</v>
      </c>
      <c r="X248" s="183">
        <v>0</v>
      </c>
      <c r="Y248" s="183">
        <v>0</v>
      </c>
      <c r="AA248" s="267">
        <f t="shared" si="274"/>
        <v>0</v>
      </c>
    </row>
    <row r="249" spans="1:27" s="184" customFormat="1" x14ac:dyDescent="0.25">
      <c r="A249" s="181"/>
      <c r="B249" s="181">
        <v>322</v>
      </c>
      <c r="C249" s="182"/>
      <c r="D249" s="183" t="e">
        <f>SUM(D250+D251+#REF!+#REF!+#REF!+#REF!)</f>
        <v>#REF!</v>
      </c>
      <c r="E249" s="183" t="e">
        <f>SUM(E250+E251+#REF!+#REF!+#REF!+#REF!)</f>
        <v>#REF!</v>
      </c>
      <c r="F249" s="193">
        <f t="shared" si="269"/>
        <v>1000</v>
      </c>
      <c r="G249" s="183"/>
      <c r="H249" s="446">
        <f>SUM(H250+H251)</f>
        <v>0</v>
      </c>
      <c r="I249" s="446">
        <f t="shared" ref="I249:J249" si="277">SUM(I250+I251)</f>
        <v>500</v>
      </c>
      <c r="J249" s="446">
        <f t="shared" si="277"/>
        <v>500</v>
      </c>
      <c r="K249" s="446"/>
      <c r="L249" s="446"/>
      <c r="M249" s="446"/>
      <c r="N249" s="446"/>
      <c r="O249" s="446"/>
      <c r="P249" s="446"/>
      <c r="Q249" s="446"/>
      <c r="R249" s="446"/>
      <c r="S249" s="446"/>
      <c r="T249" s="438"/>
      <c r="U249" s="440">
        <f t="shared" si="273"/>
        <v>500</v>
      </c>
      <c r="V249" s="446">
        <f t="shared" si="276"/>
        <v>0</v>
      </c>
      <c r="W249" s="440">
        <f t="shared" si="262"/>
        <v>500</v>
      </c>
      <c r="X249" s="183"/>
      <c r="Y249" s="183"/>
      <c r="AA249" s="267">
        <f t="shared" si="274"/>
        <v>0</v>
      </c>
    </row>
    <row r="250" spans="1:27" s="194" customFormat="1" x14ac:dyDescent="0.25">
      <c r="A250" s="189"/>
      <c r="B250" s="190">
        <v>3221</v>
      </c>
      <c r="C250" s="191" t="s">
        <v>24</v>
      </c>
      <c r="D250" s="192"/>
      <c r="E250" s="192"/>
      <c r="F250" s="193">
        <f t="shared" si="269"/>
        <v>1000</v>
      </c>
      <c r="G250" s="193"/>
      <c r="H250" s="439"/>
      <c r="I250" s="439">
        <v>500</v>
      </c>
      <c r="J250" s="438">
        <f t="shared" si="271"/>
        <v>500</v>
      </c>
      <c r="K250" s="446"/>
      <c r="L250" s="439"/>
      <c r="M250" s="446"/>
      <c r="N250" s="446"/>
      <c r="O250" s="446"/>
      <c r="P250" s="446"/>
      <c r="Q250" s="439"/>
      <c r="R250" s="439"/>
      <c r="S250" s="446"/>
      <c r="T250" s="438"/>
      <c r="U250" s="438">
        <f t="shared" si="273"/>
        <v>500</v>
      </c>
      <c r="V250" s="446">
        <f t="shared" si="276"/>
        <v>0</v>
      </c>
      <c r="W250" s="438">
        <f t="shared" si="262"/>
        <v>500</v>
      </c>
      <c r="X250" s="192"/>
      <c r="Y250" s="192"/>
      <c r="AA250" s="267">
        <f t="shared" si="274"/>
        <v>0</v>
      </c>
    </row>
    <row r="251" spans="1:27" s="194" customFormat="1" x14ac:dyDescent="0.25">
      <c r="A251" s="189"/>
      <c r="B251" s="190" t="s">
        <v>25</v>
      </c>
      <c r="C251" s="191" t="s">
        <v>26</v>
      </c>
      <c r="D251" s="192"/>
      <c r="E251" s="192"/>
      <c r="F251" s="193">
        <f t="shared" si="269"/>
        <v>0</v>
      </c>
      <c r="G251" s="193"/>
      <c r="H251" s="439"/>
      <c r="I251" s="439"/>
      <c r="J251" s="438">
        <f t="shared" si="271"/>
        <v>0</v>
      </c>
      <c r="K251" s="446"/>
      <c r="L251" s="439"/>
      <c r="M251" s="446"/>
      <c r="N251" s="446"/>
      <c r="O251" s="446"/>
      <c r="P251" s="446"/>
      <c r="Q251" s="439"/>
      <c r="R251" s="439"/>
      <c r="S251" s="446"/>
      <c r="T251" s="438"/>
      <c r="U251" s="438"/>
      <c r="V251" s="446"/>
      <c r="W251" s="438"/>
      <c r="X251" s="192"/>
      <c r="Y251" s="192"/>
      <c r="AA251" s="267">
        <f t="shared" si="274"/>
        <v>0</v>
      </c>
    </row>
    <row r="252" spans="1:27" x14ac:dyDescent="0.25">
      <c r="J252" s="438"/>
      <c r="U252" s="438"/>
      <c r="AA252" s="267">
        <f t="shared" ref="AA252:AA255" si="278">SUM(H252+T252)</f>
        <v>0</v>
      </c>
    </row>
    <row r="253" spans="1:27" s="7" customFormat="1" x14ac:dyDescent="0.25">
      <c r="B253" s="6"/>
      <c r="C253" s="9" t="s">
        <v>572</v>
      </c>
      <c r="D253" s="4" t="e">
        <f>SUM(D254+#REF!)</f>
        <v>#REF!</v>
      </c>
      <c r="E253" s="4" t="e">
        <f>SUM(E254+#REF!)</f>
        <v>#REF!</v>
      </c>
      <c r="F253" s="193">
        <f t="shared" ref="F253:F258" si="279">SUM(H253:S253)</f>
        <v>4000</v>
      </c>
      <c r="G253" s="4"/>
      <c r="H253" s="440">
        <f>SUM(H254)</f>
        <v>0</v>
      </c>
      <c r="I253" s="440">
        <f>SUM(I254)</f>
        <v>2000</v>
      </c>
      <c r="J253" s="440">
        <f t="shared" ref="J253:W254" si="280">+J254</f>
        <v>2000</v>
      </c>
      <c r="K253" s="440">
        <f>SUM(K254)</f>
        <v>0</v>
      </c>
      <c r="L253" s="440">
        <f t="shared" ref="L253:T253" si="281">SUM(L254)</f>
        <v>0</v>
      </c>
      <c r="M253" s="440">
        <f t="shared" si="281"/>
        <v>0</v>
      </c>
      <c r="N253" s="440">
        <f t="shared" si="281"/>
        <v>0</v>
      </c>
      <c r="O253" s="440">
        <f t="shared" si="281"/>
        <v>0</v>
      </c>
      <c r="P253" s="440">
        <f t="shared" si="281"/>
        <v>0</v>
      </c>
      <c r="Q253" s="440">
        <f t="shared" si="281"/>
        <v>0</v>
      </c>
      <c r="R253" s="440">
        <f t="shared" si="281"/>
        <v>0</v>
      </c>
      <c r="S253" s="440">
        <f t="shared" si="281"/>
        <v>0</v>
      </c>
      <c r="T253" s="440">
        <f t="shared" si="281"/>
        <v>0</v>
      </c>
      <c r="U253" s="440">
        <f t="shared" si="273"/>
        <v>2000</v>
      </c>
      <c r="V253" s="446">
        <f t="shared" ref="V253" si="282">SUM(V254)</f>
        <v>0</v>
      </c>
      <c r="W253" s="440">
        <f t="shared" si="280"/>
        <v>2000</v>
      </c>
      <c r="X253" s="4">
        <f>+X255</f>
        <v>0</v>
      </c>
      <c r="Y253" s="4">
        <f>+Y254</f>
        <v>0</v>
      </c>
      <c r="AA253" s="267">
        <f t="shared" si="278"/>
        <v>0</v>
      </c>
    </row>
    <row r="254" spans="1:27" s="7" customFormat="1" x14ac:dyDescent="0.25">
      <c r="B254" s="6">
        <v>3</v>
      </c>
      <c r="C254" s="7" t="s">
        <v>119</v>
      </c>
      <c r="D254" s="4" t="e">
        <f>SUM(#REF!+D255+#REF!)</f>
        <v>#REF!</v>
      </c>
      <c r="E254" s="4" t="e">
        <f>SUM(#REF!+E255+#REF!)</f>
        <v>#REF!</v>
      </c>
      <c r="F254" s="193">
        <f t="shared" si="279"/>
        <v>4000</v>
      </c>
      <c r="G254" s="4"/>
      <c r="H254" s="440">
        <f>+H255</f>
        <v>0</v>
      </c>
      <c r="I254" s="440">
        <f>+I255</f>
        <v>2000</v>
      </c>
      <c r="J254" s="440">
        <f t="shared" si="280"/>
        <v>2000</v>
      </c>
      <c r="K254" s="440">
        <f t="shared" si="280"/>
        <v>0</v>
      </c>
      <c r="L254" s="440">
        <f t="shared" si="280"/>
        <v>0</v>
      </c>
      <c r="M254" s="440">
        <f t="shared" si="280"/>
        <v>0</v>
      </c>
      <c r="N254" s="440">
        <f t="shared" si="280"/>
        <v>0</v>
      </c>
      <c r="O254" s="440">
        <f t="shared" si="280"/>
        <v>0</v>
      </c>
      <c r="P254" s="440">
        <f t="shared" si="280"/>
        <v>0</v>
      </c>
      <c r="Q254" s="440">
        <f t="shared" si="280"/>
        <v>0</v>
      </c>
      <c r="R254" s="440">
        <f t="shared" si="280"/>
        <v>0</v>
      </c>
      <c r="S254" s="440">
        <f t="shared" si="280"/>
        <v>0</v>
      </c>
      <c r="T254" s="440">
        <f t="shared" si="280"/>
        <v>0</v>
      </c>
      <c r="U254" s="440">
        <f t="shared" si="273"/>
        <v>2000</v>
      </c>
      <c r="V254" s="440">
        <f t="shared" si="280"/>
        <v>0</v>
      </c>
      <c r="W254" s="440">
        <f t="shared" si="280"/>
        <v>2000</v>
      </c>
      <c r="X254" s="4">
        <f>+X255</f>
        <v>0</v>
      </c>
      <c r="Y254" s="4">
        <f>+Y255</f>
        <v>0</v>
      </c>
      <c r="AA254" s="267">
        <f t="shared" si="278"/>
        <v>0</v>
      </c>
    </row>
    <row r="255" spans="1:27" s="184" customFormat="1" ht="12.75" customHeight="1" x14ac:dyDescent="0.25">
      <c r="A255" s="181"/>
      <c r="B255" s="181">
        <v>32</v>
      </c>
      <c r="C255" s="182"/>
      <c r="D255" s="183" t="e">
        <f>SUM(#REF!+D256+#REF!+#REF!+#REF!)</f>
        <v>#REF!</v>
      </c>
      <c r="E255" s="183" t="e">
        <f>SUM(#REF!+E256+#REF!+#REF!+#REF!)</f>
        <v>#REF!</v>
      </c>
      <c r="F255" s="193">
        <f t="shared" si="279"/>
        <v>4000</v>
      </c>
      <c r="G255" s="183"/>
      <c r="H255" s="446">
        <f>+H256</f>
        <v>0</v>
      </c>
      <c r="I255" s="446">
        <f t="shared" ref="I255:W255" si="283">+I256</f>
        <v>2000</v>
      </c>
      <c r="J255" s="446">
        <f t="shared" si="283"/>
        <v>2000</v>
      </c>
      <c r="K255" s="446">
        <f t="shared" si="283"/>
        <v>0</v>
      </c>
      <c r="L255" s="446">
        <f t="shared" si="283"/>
        <v>0</v>
      </c>
      <c r="M255" s="446">
        <f t="shared" si="283"/>
        <v>0</v>
      </c>
      <c r="N255" s="446">
        <f t="shared" si="283"/>
        <v>0</v>
      </c>
      <c r="O255" s="446">
        <f t="shared" si="283"/>
        <v>0</v>
      </c>
      <c r="P255" s="446">
        <f t="shared" si="283"/>
        <v>0</v>
      </c>
      <c r="Q255" s="446">
        <f t="shared" si="283"/>
        <v>0</v>
      </c>
      <c r="R255" s="446">
        <f t="shared" si="283"/>
        <v>0</v>
      </c>
      <c r="S255" s="446">
        <f t="shared" si="283"/>
        <v>0</v>
      </c>
      <c r="T255" s="446">
        <f t="shared" si="283"/>
        <v>0</v>
      </c>
      <c r="U255" s="440">
        <f t="shared" si="273"/>
        <v>2000</v>
      </c>
      <c r="V255" s="446">
        <f t="shared" si="283"/>
        <v>0</v>
      </c>
      <c r="W255" s="446">
        <f t="shared" si="283"/>
        <v>2000</v>
      </c>
      <c r="X255" s="4">
        <v>0</v>
      </c>
      <c r="Y255" s="183">
        <v>0</v>
      </c>
      <c r="AA255" s="267">
        <f t="shared" si="278"/>
        <v>0</v>
      </c>
    </row>
    <row r="256" spans="1:27" s="184" customFormat="1" x14ac:dyDescent="0.25">
      <c r="A256" s="181"/>
      <c r="B256" s="181">
        <v>322</v>
      </c>
      <c r="C256" s="182"/>
      <c r="D256" s="183" t="e">
        <f>SUM(D257+D258+#REF!+#REF!+#REF!+#REF!)</f>
        <v>#REF!</v>
      </c>
      <c r="E256" s="183" t="e">
        <f>SUM(E257+E258+#REF!+#REF!+#REF!+#REF!)</f>
        <v>#REF!</v>
      </c>
      <c r="F256" s="193">
        <f t="shared" si="279"/>
        <v>4000</v>
      </c>
      <c r="G256" s="183"/>
      <c r="H256" s="446">
        <f>+H258</f>
        <v>0</v>
      </c>
      <c r="I256" s="446">
        <f>+I258</f>
        <v>2000</v>
      </c>
      <c r="J256" s="446">
        <f t="shared" ref="J256:W256" si="284">+J258</f>
        <v>2000</v>
      </c>
      <c r="K256" s="446">
        <f t="shared" si="284"/>
        <v>0</v>
      </c>
      <c r="L256" s="446">
        <f t="shared" si="284"/>
        <v>0</v>
      </c>
      <c r="M256" s="446">
        <f t="shared" si="284"/>
        <v>0</v>
      </c>
      <c r="N256" s="446">
        <f t="shared" si="284"/>
        <v>0</v>
      </c>
      <c r="O256" s="446">
        <f t="shared" si="284"/>
        <v>0</v>
      </c>
      <c r="P256" s="446">
        <f t="shared" si="284"/>
        <v>0</v>
      </c>
      <c r="Q256" s="446">
        <f t="shared" si="284"/>
        <v>0</v>
      </c>
      <c r="R256" s="446">
        <f t="shared" si="284"/>
        <v>0</v>
      </c>
      <c r="S256" s="446">
        <f t="shared" si="284"/>
        <v>0</v>
      </c>
      <c r="T256" s="446">
        <f t="shared" si="284"/>
        <v>0</v>
      </c>
      <c r="U256" s="440">
        <f t="shared" si="273"/>
        <v>2000</v>
      </c>
      <c r="V256" s="446">
        <f t="shared" si="284"/>
        <v>0</v>
      </c>
      <c r="W256" s="446">
        <f t="shared" si="284"/>
        <v>2000</v>
      </c>
      <c r="X256" s="183"/>
      <c r="Y256" s="183"/>
      <c r="AA256" s="267">
        <f t="shared" ref="AA256:AA258" si="285">SUM(H256+T256)</f>
        <v>0</v>
      </c>
    </row>
    <row r="257" spans="1:27" s="194" customFormat="1" x14ac:dyDescent="0.25">
      <c r="A257" s="189"/>
      <c r="B257" s="190" t="s">
        <v>23</v>
      </c>
      <c r="C257" s="191" t="s">
        <v>24</v>
      </c>
      <c r="D257" s="192"/>
      <c r="E257" s="192"/>
      <c r="F257" s="193">
        <f t="shared" si="279"/>
        <v>0</v>
      </c>
      <c r="G257" s="193"/>
      <c r="H257" s="439"/>
      <c r="I257" s="439"/>
      <c r="J257" s="438">
        <f t="shared" ref="J257:J258" si="286">SUM(H257:I257)</f>
        <v>0</v>
      </c>
      <c r="K257" s="439"/>
      <c r="L257" s="439"/>
      <c r="M257" s="439"/>
      <c r="N257" s="439"/>
      <c r="O257" s="439"/>
      <c r="P257" s="439"/>
      <c r="Q257" s="439"/>
      <c r="R257" s="439"/>
      <c r="S257" s="439"/>
      <c r="T257" s="438">
        <f t="shared" ref="T257:T258" si="287">SUM(K257:S257)</f>
        <v>0</v>
      </c>
      <c r="U257" s="438">
        <f t="shared" si="273"/>
        <v>0</v>
      </c>
      <c r="V257" s="446">
        <f>SUM(V258)</f>
        <v>0</v>
      </c>
      <c r="W257" s="438">
        <f t="shared" ref="W257:W258" si="288">SUM(U257:V257)</f>
        <v>0</v>
      </c>
      <c r="X257" s="192"/>
      <c r="Y257" s="192"/>
      <c r="AA257" s="267">
        <f t="shared" si="285"/>
        <v>0</v>
      </c>
    </row>
    <row r="258" spans="1:27" s="194" customFormat="1" x14ac:dyDescent="0.25">
      <c r="A258" s="189"/>
      <c r="B258" s="190" t="s">
        <v>25</v>
      </c>
      <c r="C258" s="191" t="s">
        <v>26</v>
      </c>
      <c r="D258" s="192"/>
      <c r="E258" s="192"/>
      <c r="F258" s="193">
        <f t="shared" si="279"/>
        <v>4000</v>
      </c>
      <c r="G258" s="193"/>
      <c r="H258" s="439"/>
      <c r="I258" s="439">
        <v>2000</v>
      </c>
      <c r="J258" s="438">
        <f t="shared" si="286"/>
        <v>2000</v>
      </c>
      <c r="K258" s="439"/>
      <c r="L258" s="439"/>
      <c r="M258" s="439"/>
      <c r="N258" s="439"/>
      <c r="O258" s="439"/>
      <c r="P258" s="439"/>
      <c r="Q258" s="439"/>
      <c r="R258" s="439"/>
      <c r="S258" s="439"/>
      <c r="T258" s="438">
        <f t="shared" si="287"/>
        <v>0</v>
      </c>
      <c r="U258" s="438">
        <f t="shared" ref="U258" si="289">SUM(J258+T258)</f>
        <v>2000</v>
      </c>
      <c r="V258" s="446"/>
      <c r="W258" s="438">
        <f t="shared" si="288"/>
        <v>2000</v>
      </c>
      <c r="X258" s="192"/>
      <c r="Y258" s="192"/>
      <c r="AA258" s="267">
        <f t="shared" si="285"/>
        <v>0</v>
      </c>
    </row>
    <row r="259" spans="1:27" s="194" customFormat="1" x14ac:dyDescent="0.25">
      <c r="A259" s="189"/>
      <c r="B259" s="190"/>
      <c r="C259" s="191"/>
      <c r="D259" s="192"/>
      <c r="E259" s="192"/>
      <c r="F259" s="193"/>
      <c r="G259" s="193"/>
      <c r="H259" s="439"/>
      <c r="I259" s="439"/>
      <c r="J259" s="438"/>
      <c r="K259" s="439"/>
      <c r="L259" s="439"/>
      <c r="M259" s="439"/>
      <c r="N259" s="439"/>
      <c r="O259" s="439"/>
      <c r="P259" s="439"/>
      <c r="Q259" s="439"/>
      <c r="R259" s="439"/>
      <c r="S259" s="439"/>
      <c r="T259" s="438"/>
      <c r="U259" s="438"/>
      <c r="V259" s="446"/>
      <c r="W259" s="438"/>
      <c r="X259" s="192"/>
      <c r="Y259" s="192"/>
      <c r="AA259" s="267"/>
    </row>
    <row r="260" spans="1:27" s="7" customFormat="1" x14ac:dyDescent="0.25">
      <c r="B260" s="6"/>
      <c r="C260" s="9" t="s">
        <v>684</v>
      </c>
      <c r="D260" s="4" t="e">
        <f>SUM(D261+#REF!)</f>
        <v>#REF!</v>
      </c>
      <c r="E260" s="4" t="e">
        <f>SUM(E261+#REF!)</f>
        <v>#REF!</v>
      </c>
      <c r="F260" s="193">
        <f t="shared" ref="F260:F265" si="290">SUM(H260:S260)</f>
        <v>318.39999999999998</v>
      </c>
      <c r="G260" s="4"/>
      <c r="H260" s="440">
        <f>SUM(H261)</f>
        <v>0</v>
      </c>
      <c r="I260" s="440">
        <f>SUM(I261)</f>
        <v>159.19999999999999</v>
      </c>
      <c r="J260" s="440">
        <f t="shared" ref="J260:W261" si="291">+J261</f>
        <v>159.19999999999999</v>
      </c>
      <c r="K260" s="440">
        <f>SUM(K261)</f>
        <v>0</v>
      </c>
      <c r="L260" s="440">
        <f t="shared" ref="L260:T260" si="292">SUM(L261)</f>
        <v>0</v>
      </c>
      <c r="M260" s="440">
        <f t="shared" si="292"/>
        <v>0</v>
      </c>
      <c r="N260" s="440">
        <f t="shared" si="292"/>
        <v>0</v>
      </c>
      <c r="O260" s="440">
        <f t="shared" si="292"/>
        <v>0</v>
      </c>
      <c r="P260" s="440">
        <f t="shared" si="292"/>
        <v>0</v>
      </c>
      <c r="Q260" s="440">
        <f t="shared" si="292"/>
        <v>0</v>
      </c>
      <c r="R260" s="440">
        <f t="shared" si="292"/>
        <v>0</v>
      </c>
      <c r="S260" s="440">
        <f t="shared" si="292"/>
        <v>0</v>
      </c>
      <c r="T260" s="440">
        <f t="shared" si="292"/>
        <v>0</v>
      </c>
      <c r="U260" s="440">
        <f t="shared" ref="U260:U264" si="293">SUM(J260+T260)</f>
        <v>159.19999999999999</v>
      </c>
      <c r="V260" s="446">
        <f t="shared" ref="V260" si="294">SUM(V261)</f>
        <v>0</v>
      </c>
      <c r="W260" s="440">
        <f t="shared" si="291"/>
        <v>159.19999999999999</v>
      </c>
      <c r="X260" s="4">
        <f>+X262</f>
        <v>0</v>
      </c>
      <c r="Y260" s="4">
        <f>+Y261</f>
        <v>0</v>
      </c>
      <c r="AA260" s="267">
        <f t="shared" ref="AA260:AA262" si="295">SUM(H260+T260)</f>
        <v>0</v>
      </c>
    </row>
    <row r="261" spans="1:27" s="7" customFormat="1" x14ac:dyDescent="0.25">
      <c r="B261" s="6">
        <v>3</v>
      </c>
      <c r="C261" s="7" t="s">
        <v>119</v>
      </c>
      <c r="D261" s="4" t="e">
        <f>SUM(#REF!+D262+#REF!)</f>
        <v>#REF!</v>
      </c>
      <c r="E261" s="4" t="e">
        <f>SUM(#REF!+E262+#REF!)</f>
        <v>#REF!</v>
      </c>
      <c r="F261" s="193">
        <f t="shared" si="290"/>
        <v>318.39999999999998</v>
      </c>
      <c r="G261" s="4"/>
      <c r="H261" s="440">
        <f>+H262</f>
        <v>0</v>
      </c>
      <c r="I261" s="440">
        <f>+I262</f>
        <v>159.19999999999999</v>
      </c>
      <c r="J261" s="440">
        <f t="shared" si="291"/>
        <v>159.19999999999999</v>
      </c>
      <c r="K261" s="440">
        <f t="shared" si="291"/>
        <v>0</v>
      </c>
      <c r="L261" s="440">
        <f t="shared" si="291"/>
        <v>0</v>
      </c>
      <c r="M261" s="440">
        <f t="shared" si="291"/>
        <v>0</v>
      </c>
      <c r="N261" s="440">
        <f t="shared" si="291"/>
        <v>0</v>
      </c>
      <c r="O261" s="440">
        <f t="shared" si="291"/>
        <v>0</v>
      </c>
      <c r="P261" s="440">
        <f t="shared" si="291"/>
        <v>0</v>
      </c>
      <c r="Q261" s="440">
        <f t="shared" si="291"/>
        <v>0</v>
      </c>
      <c r="R261" s="440">
        <f t="shared" si="291"/>
        <v>0</v>
      </c>
      <c r="S261" s="440">
        <f t="shared" si="291"/>
        <v>0</v>
      </c>
      <c r="T261" s="440">
        <f t="shared" si="291"/>
        <v>0</v>
      </c>
      <c r="U261" s="440">
        <f t="shared" si="293"/>
        <v>159.19999999999999</v>
      </c>
      <c r="V261" s="440">
        <f t="shared" si="291"/>
        <v>0</v>
      </c>
      <c r="W261" s="440">
        <f t="shared" si="291"/>
        <v>159.19999999999999</v>
      </c>
      <c r="X261" s="4">
        <f>+X262</f>
        <v>0</v>
      </c>
      <c r="Y261" s="4">
        <f>+Y262</f>
        <v>0</v>
      </c>
      <c r="AA261" s="267">
        <f t="shared" si="295"/>
        <v>0</v>
      </c>
    </row>
    <row r="262" spans="1:27" s="184" customFormat="1" ht="12.75" customHeight="1" x14ac:dyDescent="0.25">
      <c r="A262" s="181"/>
      <c r="B262" s="181">
        <v>329</v>
      </c>
      <c r="C262" s="182"/>
      <c r="D262" s="183" t="e">
        <f>SUM(#REF!+D263+#REF!+#REF!+#REF!)</f>
        <v>#REF!</v>
      </c>
      <c r="E262" s="183" t="e">
        <f>SUM(#REF!+E263+#REF!+#REF!+#REF!)</f>
        <v>#REF!</v>
      </c>
      <c r="F262" s="193">
        <f t="shared" si="290"/>
        <v>318.39999999999998</v>
      </c>
      <c r="G262" s="183"/>
      <c r="H262" s="446">
        <f>+H263</f>
        <v>0</v>
      </c>
      <c r="I262" s="446">
        <f t="shared" ref="I262:W262" si="296">+I263</f>
        <v>159.19999999999999</v>
      </c>
      <c r="J262" s="446">
        <f t="shared" si="296"/>
        <v>159.19999999999999</v>
      </c>
      <c r="K262" s="446">
        <f t="shared" si="296"/>
        <v>0</v>
      </c>
      <c r="L262" s="446">
        <f t="shared" si="296"/>
        <v>0</v>
      </c>
      <c r="M262" s="446">
        <f t="shared" si="296"/>
        <v>0</v>
      </c>
      <c r="N262" s="446">
        <f t="shared" si="296"/>
        <v>0</v>
      </c>
      <c r="O262" s="446">
        <f t="shared" si="296"/>
        <v>0</v>
      </c>
      <c r="P262" s="446">
        <f t="shared" si="296"/>
        <v>0</v>
      </c>
      <c r="Q262" s="446">
        <f t="shared" si="296"/>
        <v>0</v>
      </c>
      <c r="R262" s="446">
        <f t="shared" si="296"/>
        <v>0</v>
      </c>
      <c r="S262" s="446">
        <f t="shared" si="296"/>
        <v>0</v>
      </c>
      <c r="T262" s="446">
        <f t="shared" si="296"/>
        <v>0</v>
      </c>
      <c r="U262" s="440">
        <f t="shared" si="293"/>
        <v>159.19999999999999</v>
      </c>
      <c r="V262" s="446">
        <f t="shared" si="296"/>
        <v>0</v>
      </c>
      <c r="W262" s="446">
        <f t="shared" si="296"/>
        <v>159.19999999999999</v>
      </c>
      <c r="X262" s="4">
        <v>0</v>
      </c>
      <c r="Y262" s="183">
        <v>0</v>
      </c>
      <c r="AA262" s="267">
        <f t="shared" si="295"/>
        <v>0</v>
      </c>
    </row>
    <row r="263" spans="1:27" s="184" customFormat="1" x14ac:dyDescent="0.25">
      <c r="A263" s="181"/>
      <c r="B263" s="181">
        <v>329</v>
      </c>
      <c r="C263" s="182"/>
      <c r="D263" s="183" t="e">
        <f>SUM(D264+D265+#REF!+#REF!+#REF!+#REF!)</f>
        <v>#REF!</v>
      </c>
      <c r="E263" s="183" t="e">
        <f>SUM(E264+E265+#REF!+#REF!+#REF!+#REF!)</f>
        <v>#REF!</v>
      </c>
      <c r="F263" s="193">
        <f t="shared" si="290"/>
        <v>318.39999999999998</v>
      </c>
      <c r="G263" s="183"/>
      <c r="H263" s="446">
        <f>+H265</f>
        <v>0</v>
      </c>
      <c r="I263" s="446">
        <f>+I264</f>
        <v>159.19999999999999</v>
      </c>
      <c r="J263" s="446">
        <f>+J264</f>
        <v>159.19999999999999</v>
      </c>
      <c r="K263" s="446">
        <f t="shared" ref="K263:T263" si="297">+K265</f>
        <v>0</v>
      </c>
      <c r="L263" s="446">
        <f t="shared" si="297"/>
        <v>0</v>
      </c>
      <c r="M263" s="446">
        <f t="shared" si="297"/>
        <v>0</v>
      </c>
      <c r="N263" s="446">
        <f t="shared" si="297"/>
        <v>0</v>
      </c>
      <c r="O263" s="446">
        <f t="shared" si="297"/>
        <v>0</v>
      </c>
      <c r="P263" s="446">
        <f t="shared" si="297"/>
        <v>0</v>
      </c>
      <c r="Q263" s="446">
        <f t="shared" si="297"/>
        <v>0</v>
      </c>
      <c r="R263" s="446">
        <f t="shared" si="297"/>
        <v>0</v>
      </c>
      <c r="S263" s="446">
        <f t="shared" si="297"/>
        <v>0</v>
      </c>
      <c r="T263" s="446">
        <f t="shared" si="297"/>
        <v>0</v>
      </c>
      <c r="U263" s="440">
        <f t="shared" si="293"/>
        <v>159.19999999999999</v>
      </c>
      <c r="V263" s="446">
        <f t="shared" ref="V263" si="298">+V265</f>
        <v>0</v>
      </c>
      <c r="W263" s="446">
        <f>+W264</f>
        <v>159.19999999999999</v>
      </c>
      <c r="X263" s="183"/>
      <c r="Y263" s="183"/>
      <c r="AA263" s="267">
        <f t="shared" ref="AA263:AA265" si="299">SUM(H263+T263)</f>
        <v>0</v>
      </c>
    </row>
    <row r="264" spans="1:27" s="194" customFormat="1" x14ac:dyDescent="0.25">
      <c r="A264" s="189"/>
      <c r="B264" s="190">
        <v>3299</v>
      </c>
      <c r="C264" s="191" t="s">
        <v>55</v>
      </c>
      <c r="D264" s="192"/>
      <c r="E264" s="192"/>
      <c r="F264" s="193">
        <f t="shared" si="290"/>
        <v>318.39999999999998</v>
      </c>
      <c r="G264" s="193"/>
      <c r="H264" s="439"/>
      <c r="I264" s="439">
        <v>159.19999999999999</v>
      </c>
      <c r="J264" s="438">
        <f t="shared" ref="J264:J265" si="300">SUM(H264:I264)</f>
        <v>159.19999999999999</v>
      </c>
      <c r="K264" s="439"/>
      <c r="L264" s="439"/>
      <c r="M264" s="439"/>
      <c r="N264" s="439"/>
      <c r="O264" s="439"/>
      <c r="P264" s="439"/>
      <c r="Q264" s="439"/>
      <c r="R264" s="439"/>
      <c r="S264" s="439"/>
      <c r="T264" s="438">
        <f t="shared" ref="T264:T265" si="301">SUM(K264:S264)</f>
        <v>0</v>
      </c>
      <c r="U264" s="438">
        <f t="shared" si="293"/>
        <v>159.19999999999999</v>
      </c>
      <c r="V264" s="446">
        <f>SUM(V265)</f>
        <v>0</v>
      </c>
      <c r="W264" s="438">
        <f t="shared" ref="W264:W265" si="302">SUM(U264:V264)</f>
        <v>159.19999999999999</v>
      </c>
      <c r="X264" s="192"/>
      <c r="Y264" s="192"/>
      <c r="AA264" s="267">
        <f t="shared" si="299"/>
        <v>0</v>
      </c>
    </row>
    <row r="265" spans="1:27" s="194" customFormat="1" x14ac:dyDescent="0.25">
      <c r="A265" s="189"/>
      <c r="B265" s="190"/>
      <c r="C265" s="191"/>
      <c r="D265" s="192"/>
      <c r="E265" s="192"/>
      <c r="F265" s="193">
        <f t="shared" si="290"/>
        <v>0</v>
      </c>
      <c r="G265" s="193"/>
      <c r="H265" s="439"/>
      <c r="I265" s="439"/>
      <c r="J265" s="438">
        <f t="shared" si="300"/>
        <v>0</v>
      </c>
      <c r="K265" s="439"/>
      <c r="L265" s="439"/>
      <c r="M265" s="439"/>
      <c r="N265" s="439"/>
      <c r="O265" s="439"/>
      <c r="P265" s="439"/>
      <c r="Q265" s="439"/>
      <c r="R265" s="439"/>
      <c r="S265" s="439"/>
      <c r="T265" s="438">
        <f t="shared" si="301"/>
        <v>0</v>
      </c>
      <c r="U265" s="438">
        <f t="shared" ref="U265" si="303">SUM(J265+T265)</f>
        <v>0</v>
      </c>
      <c r="V265" s="446"/>
      <c r="W265" s="438">
        <f t="shared" si="302"/>
        <v>0</v>
      </c>
      <c r="X265" s="192"/>
      <c r="Y265" s="192"/>
      <c r="AA265" s="267">
        <f t="shared" si="299"/>
        <v>0</v>
      </c>
    </row>
    <row r="266" spans="1:27" s="194" customFormat="1" x14ac:dyDescent="0.25">
      <c r="A266" s="189"/>
      <c r="B266" s="190"/>
      <c r="C266" s="191"/>
      <c r="D266" s="192"/>
      <c r="E266" s="192"/>
      <c r="F266" s="193"/>
      <c r="G266" s="193"/>
      <c r="H266" s="439"/>
      <c r="I266" s="439"/>
      <c r="J266" s="438"/>
      <c r="K266" s="439"/>
      <c r="L266" s="439"/>
      <c r="M266" s="439"/>
      <c r="N266" s="439"/>
      <c r="O266" s="439"/>
      <c r="P266" s="439"/>
      <c r="Q266" s="439"/>
      <c r="R266" s="439"/>
      <c r="S266" s="439"/>
      <c r="T266" s="438"/>
      <c r="U266" s="438"/>
      <c r="V266" s="446"/>
      <c r="W266" s="438"/>
      <c r="X266" s="192"/>
      <c r="Y266" s="192"/>
      <c r="AA266" s="267"/>
    </row>
    <row r="267" spans="1:27" x14ac:dyDescent="0.25">
      <c r="C267" s="9" t="s">
        <v>609</v>
      </c>
      <c r="H267" s="440">
        <f t="shared" ref="H267:L267" si="304">+H268</f>
        <v>0</v>
      </c>
      <c r="I267" s="440">
        <f t="shared" si="304"/>
        <v>0</v>
      </c>
      <c r="J267" s="440">
        <f t="shared" si="304"/>
        <v>0</v>
      </c>
      <c r="K267" s="440">
        <f t="shared" si="304"/>
        <v>0</v>
      </c>
      <c r="L267" s="440">
        <f t="shared" si="304"/>
        <v>0</v>
      </c>
      <c r="M267" s="440">
        <f>+M268</f>
        <v>0</v>
      </c>
      <c r="N267" s="440">
        <f>+N268</f>
        <v>24600</v>
      </c>
      <c r="T267" s="438">
        <f t="shared" ref="T267:T279" si="305">SUM(K267:S267)</f>
        <v>24600</v>
      </c>
      <c r="U267" s="438">
        <f t="shared" ref="U267:U279" si="306">SUM(J267+T267)</f>
        <v>24600</v>
      </c>
      <c r="V267" s="446">
        <f t="shared" ref="V267:V268" si="307">SUM(V268+V269+V270+V271+V272+V273)</f>
        <v>0</v>
      </c>
      <c r="W267" s="438">
        <f t="shared" ref="W267:W279" si="308">SUM(U267:V267)</f>
        <v>24600</v>
      </c>
      <c r="X267" s="4">
        <f>+X268</f>
        <v>40000</v>
      </c>
      <c r="Y267" s="4">
        <f>+Y268</f>
        <v>41000</v>
      </c>
    </row>
    <row r="268" spans="1:27" x14ac:dyDescent="0.25">
      <c r="B268" s="6">
        <v>3</v>
      </c>
      <c r="C268" s="7" t="s">
        <v>119</v>
      </c>
      <c r="H268" s="440">
        <f t="shared" ref="H268:L268" si="309">+H270+H272+H274</f>
        <v>0</v>
      </c>
      <c r="I268" s="440">
        <f t="shared" si="309"/>
        <v>0</v>
      </c>
      <c r="J268" s="440">
        <f t="shared" si="309"/>
        <v>0</v>
      </c>
      <c r="K268" s="440">
        <f t="shared" si="309"/>
        <v>0</v>
      </c>
      <c r="L268" s="440">
        <f t="shared" si="309"/>
        <v>0</v>
      </c>
      <c r="M268" s="440">
        <f>+M270+M272+M274+M277</f>
        <v>0</v>
      </c>
      <c r="N268" s="440">
        <f>+N270+N272+N274+N277</f>
        <v>24600</v>
      </c>
      <c r="T268" s="438">
        <f t="shared" si="305"/>
        <v>24600</v>
      </c>
      <c r="U268" s="438">
        <f t="shared" si="306"/>
        <v>24600</v>
      </c>
      <c r="V268" s="446">
        <f t="shared" si="307"/>
        <v>0</v>
      </c>
      <c r="W268" s="438">
        <f t="shared" si="308"/>
        <v>24600</v>
      </c>
      <c r="X268" s="4">
        <f>+X269+X277</f>
        <v>40000</v>
      </c>
      <c r="Y268" s="4">
        <f>+Y269+Y277</f>
        <v>41000</v>
      </c>
    </row>
    <row r="269" spans="1:27" x14ac:dyDescent="0.25">
      <c r="B269" s="6">
        <v>31</v>
      </c>
      <c r="C269" s="7"/>
      <c r="H269" s="440">
        <f t="shared" ref="H269:L269" si="310">+H270+H272+H274</f>
        <v>0</v>
      </c>
      <c r="I269" s="440">
        <f t="shared" si="310"/>
        <v>0</v>
      </c>
      <c r="J269" s="440">
        <f t="shared" si="310"/>
        <v>0</v>
      </c>
      <c r="K269" s="440">
        <f t="shared" si="310"/>
        <v>0</v>
      </c>
      <c r="L269" s="440">
        <f t="shared" si="310"/>
        <v>0</v>
      </c>
      <c r="M269" s="440">
        <f>+M270+M272+M274</f>
        <v>0</v>
      </c>
      <c r="N269" s="440">
        <f>+N270+N272+N274</f>
        <v>24600</v>
      </c>
      <c r="T269" s="438">
        <f t="shared" si="305"/>
        <v>24600</v>
      </c>
      <c r="U269" s="438">
        <f t="shared" si="306"/>
        <v>24600</v>
      </c>
      <c r="V269" s="446">
        <f t="shared" ref="V269:V270" si="311">SUM(V270+V271+V272+V273+V274+V275)</f>
        <v>0</v>
      </c>
      <c r="W269" s="438">
        <f t="shared" si="308"/>
        <v>24600</v>
      </c>
      <c r="X269" s="4">
        <v>40000</v>
      </c>
      <c r="Y269" s="4">
        <v>41000</v>
      </c>
    </row>
    <row r="270" spans="1:27" x14ac:dyDescent="0.25">
      <c r="B270" s="6">
        <v>311</v>
      </c>
      <c r="C270" s="7"/>
      <c r="H270" s="440">
        <f t="shared" ref="H270:L270" si="312">+H271</f>
        <v>0</v>
      </c>
      <c r="I270" s="440">
        <f t="shared" si="312"/>
        <v>0</v>
      </c>
      <c r="J270" s="440">
        <f t="shared" si="312"/>
        <v>0</v>
      </c>
      <c r="K270" s="440">
        <f t="shared" si="312"/>
        <v>0</v>
      </c>
      <c r="L270" s="440">
        <f t="shared" si="312"/>
        <v>0</v>
      </c>
      <c r="M270" s="440">
        <f>+M271</f>
        <v>0</v>
      </c>
      <c r="N270" s="440">
        <f>+N271</f>
        <v>20000</v>
      </c>
      <c r="T270" s="438">
        <f t="shared" si="305"/>
        <v>20000</v>
      </c>
      <c r="U270" s="438">
        <f t="shared" si="306"/>
        <v>20000</v>
      </c>
      <c r="V270" s="446">
        <f t="shared" si="311"/>
        <v>0</v>
      </c>
      <c r="W270" s="438">
        <f t="shared" si="308"/>
        <v>20000</v>
      </c>
      <c r="X270" s="4"/>
      <c r="Y270" s="4"/>
    </row>
    <row r="271" spans="1:27" x14ac:dyDescent="0.25">
      <c r="B271" s="190" t="s">
        <v>0</v>
      </c>
      <c r="C271" s="191" t="s">
        <v>1</v>
      </c>
      <c r="J271" s="438">
        <f t="shared" ref="J271" si="313">SUM(H271:I271)</f>
        <v>0</v>
      </c>
      <c r="M271" s="438"/>
      <c r="N271" s="438">
        <v>20000</v>
      </c>
      <c r="T271" s="438">
        <f t="shared" si="305"/>
        <v>20000</v>
      </c>
      <c r="U271" s="438">
        <f t="shared" si="306"/>
        <v>20000</v>
      </c>
      <c r="V271" s="446"/>
      <c r="W271" s="438">
        <f t="shared" si="308"/>
        <v>20000</v>
      </c>
      <c r="X271" s="4"/>
      <c r="Y271" s="4"/>
    </row>
    <row r="272" spans="1:27" x14ac:dyDescent="0.25">
      <c r="B272" s="181">
        <v>312</v>
      </c>
      <c r="C272" s="182"/>
      <c r="H272" s="440">
        <f t="shared" ref="H272:L272" si="314">+H273</f>
        <v>0</v>
      </c>
      <c r="I272" s="440">
        <f t="shared" si="314"/>
        <v>0</v>
      </c>
      <c r="J272" s="440">
        <f t="shared" si="314"/>
        <v>0</v>
      </c>
      <c r="K272" s="440">
        <f t="shared" si="314"/>
        <v>0</v>
      </c>
      <c r="L272" s="440">
        <f t="shared" si="314"/>
        <v>0</v>
      </c>
      <c r="M272" s="440">
        <f>+M273</f>
        <v>0</v>
      </c>
      <c r="N272" s="440">
        <f>+N273</f>
        <v>1200</v>
      </c>
      <c r="T272" s="438">
        <f t="shared" si="305"/>
        <v>1200</v>
      </c>
      <c r="U272" s="438">
        <f t="shared" si="306"/>
        <v>1200</v>
      </c>
      <c r="V272" s="446"/>
      <c r="W272" s="438">
        <f t="shared" si="308"/>
        <v>1200</v>
      </c>
    </row>
    <row r="273" spans="2:25" x14ac:dyDescent="0.25">
      <c r="B273" s="190" t="s">
        <v>8</v>
      </c>
      <c r="C273" s="191" t="s">
        <v>9</v>
      </c>
      <c r="J273" s="438">
        <f t="shared" ref="J273" si="315">SUM(H273:I273)</f>
        <v>0</v>
      </c>
      <c r="M273" s="438"/>
      <c r="N273" s="438">
        <v>1200</v>
      </c>
      <c r="T273" s="438">
        <f t="shared" si="305"/>
        <v>1200</v>
      </c>
      <c r="U273" s="438">
        <f t="shared" si="306"/>
        <v>1200</v>
      </c>
      <c r="V273" s="446"/>
      <c r="W273" s="438">
        <f t="shared" si="308"/>
        <v>1200</v>
      </c>
    </row>
    <row r="274" spans="2:25" x14ac:dyDescent="0.25">
      <c r="B274" s="181">
        <v>313</v>
      </c>
      <c r="C274" s="182"/>
      <c r="H274" s="440">
        <f t="shared" ref="H274:L274" si="316">+H275+H276</f>
        <v>0</v>
      </c>
      <c r="I274" s="440">
        <f t="shared" si="316"/>
        <v>0</v>
      </c>
      <c r="J274" s="440">
        <f t="shared" si="316"/>
        <v>0</v>
      </c>
      <c r="K274" s="440">
        <f t="shared" si="316"/>
        <v>0</v>
      </c>
      <c r="L274" s="440">
        <f t="shared" si="316"/>
        <v>0</v>
      </c>
      <c r="M274" s="440">
        <f>+M275+M276</f>
        <v>0</v>
      </c>
      <c r="N274" s="440">
        <f>+N275+N276</f>
        <v>3400</v>
      </c>
      <c r="T274" s="438">
        <f t="shared" si="305"/>
        <v>3400</v>
      </c>
      <c r="U274" s="438">
        <f t="shared" si="306"/>
        <v>3400</v>
      </c>
      <c r="V274" s="446"/>
      <c r="W274" s="438">
        <f t="shared" si="308"/>
        <v>3400</v>
      </c>
    </row>
    <row r="275" spans="2:25" x14ac:dyDescent="0.25">
      <c r="B275" s="190" t="s">
        <v>12</v>
      </c>
      <c r="C275" s="191" t="s">
        <v>13</v>
      </c>
      <c r="J275" s="438">
        <f t="shared" ref="J275:J279" si="317">SUM(H275:I275)</f>
        <v>0</v>
      </c>
      <c r="M275" s="438"/>
      <c r="N275" s="438">
        <v>3400</v>
      </c>
      <c r="T275" s="438">
        <f t="shared" si="305"/>
        <v>3400</v>
      </c>
      <c r="U275" s="438">
        <f t="shared" si="306"/>
        <v>3400</v>
      </c>
      <c r="V275" s="446"/>
      <c r="W275" s="438">
        <f t="shared" si="308"/>
        <v>3400</v>
      </c>
    </row>
    <row r="276" spans="2:25" x14ac:dyDescent="0.25">
      <c r="B276" s="190" t="s">
        <v>14</v>
      </c>
      <c r="C276" s="191" t="s">
        <v>15</v>
      </c>
      <c r="J276" s="438">
        <f t="shared" si="317"/>
        <v>0</v>
      </c>
      <c r="M276" s="438">
        <v>0</v>
      </c>
      <c r="N276" s="438"/>
      <c r="T276" s="438">
        <f t="shared" si="305"/>
        <v>0</v>
      </c>
      <c r="U276" s="438">
        <f t="shared" si="306"/>
        <v>0</v>
      </c>
      <c r="V276" s="446"/>
      <c r="W276" s="438">
        <f t="shared" si="308"/>
        <v>0</v>
      </c>
    </row>
    <row r="277" spans="2:25" x14ac:dyDescent="0.25">
      <c r="B277" s="181">
        <v>32</v>
      </c>
      <c r="C277" s="182"/>
      <c r="J277" s="438">
        <f t="shared" si="317"/>
        <v>0</v>
      </c>
      <c r="M277" s="440">
        <f>+M279</f>
        <v>0</v>
      </c>
      <c r="N277" s="440">
        <f>+N279</f>
        <v>0</v>
      </c>
      <c r="T277" s="438">
        <f t="shared" si="305"/>
        <v>0</v>
      </c>
      <c r="U277" s="438">
        <f t="shared" si="306"/>
        <v>0</v>
      </c>
      <c r="V277" s="446"/>
      <c r="W277" s="438">
        <f t="shared" si="308"/>
        <v>0</v>
      </c>
      <c r="X277" s="4">
        <v>0</v>
      </c>
      <c r="Y277" s="4">
        <v>0</v>
      </c>
    </row>
    <row r="278" spans="2:25" x14ac:dyDescent="0.25">
      <c r="B278" s="181">
        <v>321</v>
      </c>
      <c r="C278" s="182"/>
      <c r="J278" s="438">
        <f t="shared" si="317"/>
        <v>0</v>
      </c>
      <c r="M278" s="438">
        <v>0</v>
      </c>
      <c r="N278" s="438"/>
      <c r="T278" s="438">
        <f t="shared" si="305"/>
        <v>0</v>
      </c>
      <c r="U278" s="438">
        <f t="shared" si="306"/>
        <v>0</v>
      </c>
      <c r="V278" s="446"/>
      <c r="W278" s="438">
        <f t="shared" si="308"/>
        <v>0</v>
      </c>
    </row>
    <row r="279" spans="2:25" x14ac:dyDescent="0.25">
      <c r="B279" s="190" t="s">
        <v>18</v>
      </c>
      <c r="C279" s="191" t="s">
        <v>19</v>
      </c>
      <c r="J279" s="438">
        <f t="shared" si="317"/>
        <v>0</v>
      </c>
      <c r="M279" s="438"/>
      <c r="N279" s="438">
        <v>0</v>
      </c>
      <c r="T279" s="438">
        <f t="shared" si="305"/>
        <v>0</v>
      </c>
      <c r="U279" s="438">
        <f t="shared" si="306"/>
        <v>0</v>
      </c>
      <c r="V279" s="446"/>
      <c r="W279" s="438">
        <f t="shared" si="308"/>
        <v>0</v>
      </c>
    </row>
    <row r="280" spans="2:25" x14ac:dyDescent="0.25">
      <c r="B280" s="190"/>
      <c r="C280" s="191"/>
      <c r="J280" s="438"/>
      <c r="M280" s="438"/>
      <c r="N280" s="438"/>
      <c r="T280" s="438"/>
      <c r="U280" s="438"/>
      <c r="V280" s="446"/>
      <c r="W280" s="438"/>
    </row>
    <row r="281" spans="2:25" x14ac:dyDescent="0.25">
      <c r="C281" s="9" t="s">
        <v>610</v>
      </c>
      <c r="H281" s="440">
        <f t="shared" ref="H281:L281" si="318">+H282</f>
        <v>0</v>
      </c>
      <c r="I281" s="440">
        <f t="shared" si="318"/>
        <v>0</v>
      </c>
      <c r="J281" s="440">
        <f t="shared" si="318"/>
        <v>0</v>
      </c>
      <c r="K281" s="440">
        <f t="shared" si="318"/>
        <v>0</v>
      </c>
      <c r="L281" s="440">
        <f t="shared" si="318"/>
        <v>0</v>
      </c>
      <c r="M281" s="440">
        <f>+M282</f>
        <v>0</v>
      </c>
      <c r="N281" s="440">
        <f>+N282</f>
        <v>14400</v>
      </c>
      <c r="T281" s="438">
        <f t="shared" ref="T281:T293" si="319">SUM(K281:S281)</f>
        <v>14400</v>
      </c>
      <c r="U281" s="438">
        <f t="shared" ref="U281:U293" si="320">SUM(J281+T281)</f>
        <v>14400</v>
      </c>
      <c r="V281" s="446">
        <f t="shared" ref="V281:V284" si="321">SUM(V282+V283+V284+V285+V286+V287)</f>
        <v>0</v>
      </c>
      <c r="W281" s="438">
        <f t="shared" ref="W281:W293" si="322">SUM(U281:V281)</f>
        <v>14400</v>
      </c>
      <c r="X281" s="4">
        <f>+X282</f>
        <v>0</v>
      </c>
      <c r="Y281" s="4">
        <f>+Y282</f>
        <v>0</v>
      </c>
    </row>
    <row r="282" spans="2:25" x14ac:dyDescent="0.25">
      <c r="B282" s="6">
        <v>3</v>
      </c>
      <c r="C282" s="7" t="s">
        <v>119</v>
      </c>
      <c r="H282" s="440">
        <f t="shared" ref="H282:L282" si="323">+H284+H286+H288</f>
        <v>0</v>
      </c>
      <c r="I282" s="440">
        <f t="shared" si="323"/>
        <v>0</v>
      </c>
      <c r="J282" s="440">
        <f t="shared" si="323"/>
        <v>0</v>
      </c>
      <c r="K282" s="440">
        <f t="shared" si="323"/>
        <v>0</v>
      </c>
      <c r="L282" s="440">
        <f t="shared" si="323"/>
        <v>0</v>
      </c>
      <c r="M282" s="440">
        <f>+M284+M286+M288+M291</f>
        <v>0</v>
      </c>
      <c r="N282" s="440">
        <f>+N284+N286+N288+N291</f>
        <v>14400</v>
      </c>
      <c r="T282" s="438">
        <f t="shared" si="319"/>
        <v>14400</v>
      </c>
      <c r="U282" s="438">
        <f t="shared" si="320"/>
        <v>14400</v>
      </c>
      <c r="V282" s="446">
        <f t="shared" si="321"/>
        <v>0</v>
      </c>
      <c r="W282" s="438">
        <f t="shared" si="322"/>
        <v>14400</v>
      </c>
      <c r="X282" s="4">
        <f>+X283+X291</f>
        <v>0</v>
      </c>
      <c r="Y282" s="4">
        <f>+Y283+Y291</f>
        <v>0</v>
      </c>
    </row>
    <row r="283" spans="2:25" x14ac:dyDescent="0.25">
      <c r="B283" s="6">
        <v>31</v>
      </c>
      <c r="C283" s="7"/>
      <c r="H283" s="440">
        <f t="shared" ref="H283:L283" si="324">+H284+H286+H288</f>
        <v>0</v>
      </c>
      <c r="I283" s="440">
        <f t="shared" si="324"/>
        <v>0</v>
      </c>
      <c r="J283" s="440">
        <f t="shared" si="324"/>
        <v>0</v>
      </c>
      <c r="K283" s="440">
        <f t="shared" si="324"/>
        <v>0</v>
      </c>
      <c r="L283" s="440">
        <f t="shared" si="324"/>
        <v>0</v>
      </c>
      <c r="M283" s="440">
        <f>+M284+M286+M288</f>
        <v>0</v>
      </c>
      <c r="N283" s="440">
        <f>+N284+N286+N288</f>
        <v>13700</v>
      </c>
      <c r="T283" s="438">
        <f t="shared" si="319"/>
        <v>13700</v>
      </c>
      <c r="U283" s="438">
        <f t="shared" si="320"/>
        <v>13700</v>
      </c>
      <c r="V283" s="446">
        <f t="shared" si="321"/>
        <v>0</v>
      </c>
      <c r="W283" s="438">
        <f t="shared" si="322"/>
        <v>13700</v>
      </c>
      <c r="X283" s="4">
        <v>0</v>
      </c>
      <c r="Y283" s="4">
        <v>0</v>
      </c>
    </row>
    <row r="284" spans="2:25" x14ac:dyDescent="0.25">
      <c r="B284" s="6">
        <v>311</v>
      </c>
      <c r="C284" s="7"/>
      <c r="H284" s="440">
        <f t="shared" ref="H284:L284" si="325">+H285</f>
        <v>0</v>
      </c>
      <c r="I284" s="440">
        <f t="shared" si="325"/>
        <v>0</v>
      </c>
      <c r="J284" s="440">
        <f t="shared" si="325"/>
        <v>0</v>
      </c>
      <c r="K284" s="440">
        <f t="shared" si="325"/>
        <v>0</v>
      </c>
      <c r="L284" s="440">
        <f t="shared" si="325"/>
        <v>0</v>
      </c>
      <c r="M284" s="440">
        <f>+M285</f>
        <v>0</v>
      </c>
      <c r="N284" s="440">
        <f>+N285</f>
        <v>10050</v>
      </c>
      <c r="T284" s="438">
        <f t="shared" si="319"/>
        <v>10050</v>
      </c>
      <c r="U284" s="438">
        <f t="shared" si="320"/>
        <v>10050</v>
      </c>
      <c r="V284" s="446">
        <f t="shared" si="321"/>
        <v>0</v>
      </c>
      <c r="W284" s="438">
        <f t="shared" si="322"/>
        <v>10050</v>
      </c>
      <c r="X284" s="4"/>
      <c r="Y284" s="4"/>
    </row>
    <row r="285" spans="2:25" x14ac:dyDescent="0.25">
      <c r="B285" s="190" t="s">
        <v>0</v>
      </c>
      <c r="C285" s="191" t="s">
        <v>1</v>
      </c>
      <c r="J285" s="438">
        <f t="shared" ref="J285" si="326">SUM(H285:I285)</f>
        <v>0</v>
      </c>
      <c r="M285" s="438"/>
      <c r="N285" s="438">
        <v>10050</v>
      </c>
      <c r="T285" s="438">
        <f t="shared" si="319"/>
        <v>10050</v>
      </c>
      <c r="U285" s="438">
        <f t="shared" si="320"/>
        <v>10050</v>
      </c>
      <c r="V285" s="446"/>
      <c r="W285" s="438">
        <f t="shared" si="322"/>
        <v>10050</v>
      </c>
      <c r="X285" s="4"/>
      <c r="Y285" s="4"/>
    </row>
    <row r="286" spans="2:25" x14ac:dyDescent="0.25">
      <c r="B286" s="181">
        <v>312</v>
      </c>
      <c r="C286" s="182"/>
      <c r="H286" s="440">
        <f t="shared" ref="H286:L286" si="327">+H287</f>
        <v>0</v>
      </c>
      <c r="I286" s="440">
        <f t="shared" si="327"/>
        <v>0</v>
      </c>
      <c r="J286" s="440">
        <f t="shared" si="327"/>
        <v>0</v>
      </c>
      <c r="K286" s="440">
        <f t="shared" si="327"/>
        <v>0</v>
      </c>
      <c r="L286" s="440">
        <f t="shared" si="327"/>
        <v>0</v>
      </c>
      <c r="M286" s="440">
        <f>+M287</f>
        <v>0</v>
      </c>
      <c r="N286" s="440">
        <f>+N287</f>
        <v>2000</v>
      </c>
      <c r="T286" s="438">
        <f t="shared" si="319"/>
        <v>2000</v>
      </c>
      <c r="U286" s="438">
        <f t="shared" si="320"/>
        <v>2000</v>
      </c>
      <c r="V286" s="446"/>
      <c r="W286" s="438">
        <f t="shared" si="322"/>
        <v>2000</v>
      </c>
    </row>
    <row r="287" spans="2:25" x14ac:dyDescent="0.25">
      <c r="B287" s="190" t="s">
        <v>8</v>
      </c>
      <c r="C287" s="191" t="s">
        <v>9</v>
      </c>
      <c r="J287" s="438">
        <f t="shared" ref="J287" si="328">SUM(H287:I287)</f>
        <v>0</v>
      </c>
      <c r="M287" s="438"/>
      <c r="N287" s="438">
        <v>2000</v>
      </c>
      <c r="T287" s="438">
        <f t="shared" si="319"/>
        <v>2000</v>
      </c>
      <c r="U287" s="438">
        <f t="shared" si="320"/>
        <v>2000</v>
      </c>
      <c r="V287" s="446"/>
      <c r="W287" s="438">
        <f t="shared" si="322"/>
        <v>2000</v>
      </c>
    </row>
    <row r="288" spans="2:25" x14ac:dyDescent="0.25">
      <c r="B288" s="181">
        <v>313</v>
      </c>
      <c r="C288" s="182"/>
      <c r="H288" s="440">
        <f t="shared" ref="H288:L288" si="329">+H289+H290</f>
        <v>0</v>
      </c>
      <c r="I288" s="440">
        <f t="shared" si="329"/>
        <v>0</v>
      </c>
      <c r="J288" s="440">
        <f t="shared" si="329"/>
        <v>0</v>
      </c>
      <c r="K288" s="440">
        <f t="shared" si="329"/>
        <v>0</v>
      </c>
      <c r="L288" s="440">
        <f t="shared" si="329"/>
        <v>0</v>
      </c>
      <c r="M288" s="440">
        <f>+M289+M290</f>
        <v>0</v>
      </c>
      <c r="N288" s="440">
        <f>+N289+N290</f>
        <v>1650</v>
      </c>
      <c r="T288" s="438">
        <f t="shared" si="319"/>
        <v>1650</v>
      </c>
      <c r="U288" s="438">
        <f t="shared" si="320"/>
        <v>1650</v>
      </c>
      <c r="V288" s="446"/>
      <c r="W288" s="438">
        <f t="shared" si="322"/>
        <v>1650</v>
      </c>
    </row>
    <row r="289" spans="2:25" x14ac:dyDescent="0.25">
      <c r="B289" s="190" t="s">
        <v>12</v>
      </c>
      <c r="C289" s="191" t="s">
        <v>13</v>
      </c>
      <c r="J289" s="438">
        <f t="shared" ref="J289:J293" si="330">SUM(H289:I289)</f>
        <v>0</v>
      </c>
      <c r="M289" s="438"/>
      <c r="N289" s="438">
        <v>1650</v>
      </c>
      <c r="T289" s="438">
        <f t="shared" si="319"/>
        <v>1650</v>
      </c>
      <c r="U289" s="438">
        <f t="shared" si="320"/>
        <v>1650</v>
      </c>
      <c r="V289" s="446"/>
      <c r="W289" s="438">
        <f t="shared" si="322"/>
        <v>1650</v>
      </c>
    </row>
    <row r="290" spans="2:25" x14ac:dyDescent="0.25">
      <c r="B290" s="190" t="s">
        <v>14</v>
      </c>
      <c r="C290" s="191" t="s">
        <v>15</v>
      </c>
      <c r="J290" s="438">
        <f t="shared" si="330"/>
        <v>0</v>
      </c>
      <c r="M290" s="438">
        <v>0</v>
      </c>
      <c r="N290" s="438"/>
      <c r="T290" s="438">
        <f t="shared" si="319"/>
        <v>0</v>
      </c>
      <c r="U290" s="438">
        <f t="shared" si="320"/>
        <v>0</v>
      </c>
      <c r="V290" s="446"/>
      <c r="W290" s="438">
        <f t="shared" si="322"/>
        <v>0</v>
      </c>
    </row>
    <row r="291" spans="2:25" x14ac:dyDescent="0.25">
      <c r="B291" s="181">
        <v>32</v>
      </c>
      <c r="C291" s="182"/>
      <c r="J291" s="438">
        <f t="shared" si="330"/>
        <v>0</v>
      </c>
      <c r="M291" s="440">
        <f>+M293</f>
        <v>0</v>
      </c>
      <c r="N291" s="440">
        <f>+N293</f>
        <v>700</v>
      </c>
      <c r="T291" s="438">
        <f t="shared" si="319"/>
        <v>700</v>
      </c>
      <c r="U291" s="438">
        <f t="shared" si="320"/>
        <v>700</v>
      </c>
      <c r="V291" s="446"/>
      <c r="W291" s="438">
        <f t="shared" si="322"/>
        <v>700</v>
      </c>
      <c r="X291" s="4">
        <v>0</v>
      </c>
      <c r="Y291" s="4">
        <v>0</v>
      </c>
    </row>
    <row r="292" spans="2:25" x14ac:dyDescent="0.25">
      <c r="B292" s="181">
        <v>321</v>
      </c>
      <c r="C292" s="182"/>
      <c r="J292" s="438">
        <f t="shared" si="330"/>
        <v>0</v>
      </c>
      <c r="M292" s="438">
        <v>0</v>
      </c>
      <c r="N292" s="438"/>
      <c r="T292" s="438">
        <f t="shared" si="319"/>
        <v>0</v>
      </c>
      <c r="U292" s="438">
        <f t="shared" si="320"/>
        <v>0</v>
      </c>
      <c r="V292" s="446"/>
      <c r="W292" s="438">
        <f t="shared" si="322"/>
        <v>0</v>
      </c>
    </row>
    <row r="293" spans="2:25" x14ac:dyDescent="0.25">
      <c r="B293" s="190" t="s">
        <v>18</v>
      </c>
      <c r="C293" s="191" t="s">
        <v>19</v>
      </c>
      <c r="J293" s="438">
        <f t="shared" si="330"/>
        <v>0</v>
      </c>
      <c r="M293" s="438"/>
      <c r="N293" s="438">
        <v>700</v>
      </c>
      <c r="T293" s="438">
        <f t="shared" si="319"/>
        <v>700</v>
      </c>
      <c r="U293" s="438">
        <f t="shared" si="320"/>
        <v>700</v>
      </c>
      <c r="V293" s="446"/>
      <c r="W293" s="438">
        <f t="shared" si="322"/>
        <v>700</v>
      </c>
    </row>
    <row r="294" spans="2:25" x14ac:dyDescent="0.25">
      <c r="B294" s="190"/>
      <c r="C294" s="191"/>
      <c r="J294" s="438"/>
      <c r="M294" s="438"/>
      <c r="N294" s="438"/>
      <c r="T294" s="438"/>
      <c r="U294" s="438"/>
      <c r="V294" s="446"/>
      <c r="W294" s="438"/>
    </row>
    <row r="295" spans="2:25" x14ac:dyDescent="0.25">
      <c r="J295" s="438"/>
      <c r="T295" s="438"/>
      <c r="U295" s="438"/>
      <c r="V295" s="446"/>
      <c r="W295" s="438"/>
    </row>
    <row r="296" spans="2:25" x14ac:dyDescent="0.25">
      <c r="C296" s="9" t="s">
        <v>592</v>
      </c>
      <c r="H296" s="440">
        <f>+H297</f>
        <v>2000</v>
      </c>
      <c r="J296" s="438">
        <f t="shared" ref="J296:J299" si="331">SUM(H296:I296)</f>
        <v>2000</v>
      </c>
      <c r="T296" s="438">
        <f>SUM(K296:S296)</f>
        <v>0</v>
      </c>
      <c r="U296" s="438">
        <f>SUM(J296+T296)</f>
        <v>2000</v>
      </c>
      <c r="V296" s="446">
        <f>SUM(V297+V299+V7514)</f>
        <v>0</v>
      </c>
      <c r="W296" s="438">
        <f t="shared" ref="W296:W306" si="332">SUM(U296:V296)</f>
        <v>2000</v>
      </c>
      <c r="X296" s="4">
        <f>+X297</f>
        <v>2300</v>
      </c>
      <c r="Y296" s="4">
        <f>+Y297</f>
        <v>2200</v>
      </c>
    </row>
    <row r="297" spans="2:25" x14ac:dyDescent="0.25">
      <c r="B297" s="6">
        <v>3</v>
      </c>
      <c r="C297" s="7" t="s">
        <v>119</v>
      </c>
      <c r="H297" s="438">
        <f>+H299</f>
        <v>2000</v>
      </c>
      <c r="J297" s="438">
        <f t="shared" si="331"/>
        <v>2000</v>
      </c>
      <c r="M297" s="440"/>
      <c r="N297" s="440"/>
      <c r="T297" s="438">
        <f>SUM(K297:S297)</f>
        <v>0</v>
      </c>
      <c r="U297" s="438">
        <f>SUM(J297+T297)</f>
        <v>2000</v>
      </c>
      <c r="V297" s="446">
        <f>SUM(V299+V300)</f>
        <v>0</v>
      </c>
      <c r="W297" s="438">
        <f t="shared" si="332"/>
        <v>2000</v>
      </c>
      <c r="X297" s="4">
        <f>+X298</f>
        <v>2300</v>
      </c>
      <c r="Y297" s="4">
        <f>+Y298</f>
        <v>2200</v>
      </c>
    </row>
    <row r="298" spans="2:25" x14ac:dyDescent="0.25">
      <c r="B298" s="6">
        <v>32</v>
      </c>
      <c r="C298" s="7"/>
      <c r="H298" s="438">
        <v>2000</v>
      </c>
      <c r="J298" s="438">
        <v>2000</v>
      </c>
      <c r="M298" s="440"/>
      <c r="N298" s="440"/>
      <c r="T298" s="438"/>
      <c r="U298" s="438"/>
      <c r="V298" s="446"/>
      <c r="W298" s="438"/>
      <c r="X298" s="4">
        <v>2300</v>
      </c>
      <c r="Y298" s="4">
        <v>2200</v>
      </c>
    </row>
    <row r="299" spans="2:25" x14ac:dyDescent="0.25">
      <c r="B299" s="190" t="s">
        <v>25</v>
      </c>
      <c r="C299" s="191" t="s">
        <v>26</v>
      </c>
      <c r="H299" s="438">
        <v>2000</v>
      </c>
      <c r="J299" s="438">
        <f t="shared" si="331"/>
        <v>2000</v>
      </c>
      <c r="M299" s="438"/>
      <c r="N299" s="438"/>
      <c r="T299" s="438">
        <f>SUM(K299:S299)</f>
        <v>0</v>
      </c>
      <c r="U299" s="438">
        <f>SUM(J299+T299)</f>
        <v>2000</v>
      </c>
      <c r="V299" s="446">
        <v>0</v>
      </c>
      <c r="W299" s="438">
        <f t="shared" si="332"/>
        <v>2000</v>
      </c>
      <c r="X299" s="4"/>
      <c r="Y299" s="4"/>
    </row>
    <row r="300" spans="2:25" x14ac:dyDescent="0.25">
      <c r="C300" s="289"/>
      <c r="J300" s="438"/>
      <c r="T300" s="438"/>
      <c r="U300" s="438"/>
      <c r="V300" s="446"/>
      <c r="W300" s="438"/>
      <c r="X300" s="4"/>
      <c r="Y300" s="4"/>
    </row>
    <row r="301" spans="2:25" x14ac:dyDescent="0.25">
      <c r="C301" s="289"/>
      <c r="J301" s="438"/>
      <c r="T301" s="438"/>
      <c r="U301" s="438"/>
      <c r="V301" s="446"/>
      <c r="W301" s="438"/>
      <c r="X301" s="4"/>
      <c r="Y301" s="4"/>
    </row>
    <row r="302" spans="2:25" x14ac:dyDescent="0.25">
      <c r="C302" s="9" t="s">
        <v>611</v>
      </c>
      <c r="H302" s="440">
        <f>+H303</f>
        <v>0</v>
      </c>
      <c r="J302" s="438">
        <f t="shared" ref="J302:J306" si="333">SUM(H302:I302)</f>
        <v>0</v>
      </c>
      <c r="M302" s="440">
        <f>+M306</f>
        <v>38000</v>
      </c>
      <c r="T302" s="438">
        <f>SUM(K302:S302)</f>
        <v>38000</v>
      </c>
      <c r="U302" s="438">
        <f t="shared" ref="U302:U306" si="334">SUM(J302+T302)</f>
        <v>38000</v>
      </c>
      <c r="V302" s="446">
        <f>SUM(V303+V304+V7519)</f>
        <v>0</v>
      </c>
      <c r="W302" s="438">
        <f t="shared" si="332"/>
        <v>38000</v>
      </c>
      <c r="X302" s="4"/>
      <c r="Y302" s="4"/>
    </row>
    <row r="303" spans="2:25" x14ac:dyDescent="0.25">
      <c r="B303" s="6">
        <v>3</v>
      </c>
      <c r="C303" s="7" t="s">
        <v>119</v>
      </c>
      <c r="H303" s="438">
        <f>+H304</f>
        <v>0</v>
      </c>
      <c r="J303" s="438">
        <f t="shared" si="333"/>
        <v>0</v>
      </c>
      <c r="M303" s="440">
        <f>+M304</f>
        <v>38000</v>
      </c>
      <c r="N303" s="440"/>
      <c r="T303" s="438">
        <f>SUM(K303:S303)</f>
        <v>38000</v>
      </c>
      <c r="U303" s="438">
        <f t="shared" si="334"/>
        <v>38000</v>
      </c>
      <c r="V303" s="446">
        <f>SUM(V304+V305)</f>
        <v>0</v>
      </c>
      <c r="W303" s="438">
        <f t="shared" si="332"/>
        <v>38000</v>
      </c>
      <c r="X303" s="4"/>
      <c r="Y303" s="4"/>
    </row>
    <row r="304" spans="2:25" x14ac:dyDescent="0.25">
      <c r="B304" s="6">
        <v>32</v>
      </c>
      <c r="C304" s="191"/>
      <c r="H304" s="438">
        <f>+H305</f>
        <v>0</v>
      </c>
      <c r="J304" s="438">
        <f t="shared" si="333"/>
        <v>0</v>
      </c>
      <c r="M304" s="440">
        <f>+M305</f>
        <v>38000</v>
      </c>
      <c r="N304" s="438"/>
      <c r="T304" s="438">
        <f>SUM(K304:S304)</f>
        <v>38000</v>
      </c>
      <c r="U304" s="438">
        <f t="shared" si="334"/>
        <v>38000</v>
      </c>
      <c r="V304" s="446">
        <v>0</v>
      </c>
      <c r="W304" s="438">
        <f t="shared" si="332"/>
        <v>38000</v>
      </c>
      <c r="X304" s="4"/>
      <c r="Y304" s="4"/>
    </row>
    <row r="305" spans="2:25" x14ac:dyDescent="0.25">
      <c r="B305" s="6">
        <v>322</v>
      </c>
      <c r="C305" s="289"/>
      <c r="H305" s="440">
        <f>+H306</f>
        <v>0</v>
      </c>
      <c r="J305" s="438">
        <f t="shared" si="333"/>
        <v>0</v>
      </c>
      <c r="M305" s="440">
        <f>+M306</f>
        <v>38000</v>
      </c>
      <c r="T305" s="438">
        <f t="shared" ref="T305:T306" si="335">SUM(K305:S305)</f>
        <v>38000</v>
      </c>
      <c r="U305" s="438">
        <f t="shared" si="334"/>
        <v>38000</v>
      </c>
      <c r="V305" s="446"/>
      <c r="W305" s="438">
        <f t="shared" si="332"/>
        <v>38000</v>
      </c>
      <c r="X305" s="4"/>
      <c r="Y305" s="4"/>
    </row>
    <row r="306" spans="2:25" x14ac:dyDescent="0.25">
      <c r="B306" s="190">
        <v>3222</v>
      </c>
      <c r="C306" s="191" t="s">
        <v>570</v>
      </c>
      <c r="H306" s="438">
        <v>0</v>
      </c>
      <c r="I306" s="438"/>
      <c r="J306" s="438">
        <f t="shared" si="333"/>
        <v>0</v>
      </c>
      <c r="M306" s="438">
        <v>38000</v>
      </c>
      <c r="T306" s="438">
        <f t="shared" si="335"/>
        <v>38000</v>
      </c>
      <c r="U306" s="438">
        <f t="shared" si="334"/>
        <v>38000</v>
      </c>
      <c r="V306" s="446"/>
      <c r="W306" s="438">
        <f t="shared" si="332"/>
        <v>38000</v>
      </c>
      <c r="X306" s="4"/>
      <c r="Y306" s="4"/>
    </row>
    <row r="307" spans="2:25" x14ac:dyDescent="0.25">
      <c r="B307" s="6"/>
      <c r="C307" s="9"/>
      <c r="J307" s="438"/>
      <c r="T307" s="438"/>
      <c r="U307" s="438"/>
      <c r="V307" s="446"/>
      <c r="W307" s="438"/>
      <c r="X307" s="4"/>
      <c r="Y307" s="4"/>
    </row>
    <row r="309" spans="2:25" x14ac:dyDescent="0.25">
      <c r="B309" s="6"/>
      <c r="C309" s="9" t="s">
        <v>612</v>
      </c>
      <c r="D309" s="4" t="e">
        <f>SUM(D310+#REF!)</f>
        <v>#REF!</v>
      </c>
      <c r="E309" s="4" t="e">
        <f>SUM(E310+#REF!)</f>
        <v>#REF!</v>
      </c>
      <c r="F309" s="193">
        <f t="shared" ref="F309:F314" si="336">SUM(H309:S309)</f>
        <v>0</v>
      </c>
      <c r="G309" s="4"/>
      <c r="H309" s="440">
        <f>+H310</f>
        <v>0</v>
      </c>
      <c r="I309" s="440"/>
      <c r="J309" s="438">
        <f t="shared" ref="J309:J341" si="337">SUM(H309:I309)</f>
        <v>0</v>
      </c>
      <c r="K309" s="438"/>
      <c r="L309" s="438"/>
      <c r="M309" s="438"/>
      <c r="N309" s="438"/>
      <c r="O309" s="438"/>
      <c r="P309" s="438"/>
      <c r="Q309" s="438"/>
      <c r="R309" s="438"/>
      <c r="S309" s="438"/>
      <c r="T309" s="438">
        <f t="shared" ref="T309:T341" si="338">SUM(K309:S309)</f>
        <v>0</v>
      </c>
      <c r="U309" s="438">
        <f t="shared" ref="U309:U341" si="339">SUM(J309+T309)</f>
        <v>0</v>
      </c>
      <c r="V309" s="446">
        <f t="shared" ref="V309:V341" si="340">SUM(V310+V311+V312+V313+V314+V315)</f>
        <v>0</v>
      </c>
      <c r="W309" s="438">
        <f t="shared" ref="W309:W338" si="341">SUM(U309:V309)</f>
        <v>0</v>
      </c>
      <c r="X309" s="4">
        <f>+X310</f>
        <v>500</v>
      </c>
      <c r="Y309" s="4">
        <f>+Y310</f>
        <v>500</v>
      </c>
    </row>
    <row r="310" spans="2:25" x14ac:dyDescent="0.25">
      <c r="B310" s="6">
        <v>3</v>
      </c>
      <c r="C310" s="7" t="s">
        <v>119</v>
      </c>
      <c r="D310" s="4" t="e">
        <f>SUM(D311+#REF!+D339)</f>
        <v>#REF!</v>
      </c>
      <c r="E310" s="4" t="e">
        <f>SUM(E311+#REF!+E339)</f>
        <v>#REF!</v>
      </c>
      <c r="F310" s="193">
        <f t="shared" si="336"/>
        <v>0</v>
      </c>
      <c r="G310" s="4"/>
      <c r="H310" s="440">
        <f>+H311</f>
        <v>0</v>
      </c>
      <c r="I310" s="440"/>
      <c r="J310" s="438">
        <f t="shared" si="337"/>
        <v>0</v>
      </c>
      <c r="T310" s="438">
        <f t="shared" si="338"/>
        <v>0</v>
      </c>
      <c r="U310" s="438">
        <f t="shared" si="339"/>
        <v>0</v>
      </c>
      <c r="V310" s="446">
        <f t="shared" si="340"/>
        <v>0</v>
      </c>
      <c r="W310" s="438">
        <f t="shared" si="341"/>
        <v>0</v>
      </c>
      <c r="X310" s="4">
        <f>+X311</f>
        <v>500</v>
      </c>
      <c r="Y310" s="4">
        <f>+Y311</f>
        <v>500</v>
      </c>
    </row>
    <row r="311" spans="2:25" x14ac:dyDescent="0.25">
      <c r="B311" s="6">
        <v>32</v>
      </c>
      <c r="C311" s="7"/>
      <c r="D311" s="4" t="e">
        <f>SUM(#REF!+#REF!+#REF!)</f>
        <v>#REF!</v>
      </c>
      <c r="E311" s="4" t="e">
        <f>SUM(#REF!+#REF!+#REF!)</f>
        <v>#REF!</v>
      </c>
      <c r="F311" s="193">
        <f t="shared" si="336"/>
        <v>0</v>
      </c>
      <c r="G311" s="4"/>
      <c r="H311" s="440">
        <f>+H312</f>
        <v>0</v>
      </c>
      <c r="I311" s="440"/>
      <c r="J311" s="438">
        <f t="shared" si="337"/>
        <v>0</v>
      </c>
      <c r="T311" s="438">
        <f t="shared" si="338"/>
        <v>0</v>
      </c>
      <c r="U311" s="438">
        <f t="shared" si="339"/>
        <v>0</v>
      </c>
      <c r="V311" s="446">
        <f t="shared" si="340"/>
        <v>0</v>
      </c>
      <c r="W311" s="438">
        <f t="shared" si="341"/>
        <v>0</v>
      </c>
      <c r="X311" s="4">
        <v>500</v>
      </c>
      <c r="Y311" s="4">
        <v>500</v>
      </c>
    </row>
    <row r="312" spans="2:25" x14ac:dyDescent="0.25">
      <c r="B312" s="181">
        <v>322</v>
      </c>
      <c r="C312" s="182"/>
      <c r="D312" s="183">
        <f t="shared" ref="D312:E312" si="342">SUM(D313+D314+D315+D316+D317+D318)</f>
        <v>0</v>
      </c>
      <c r="E312" s="183">
        <f t="shared" si="342"/>
        <v>0</v>
      </c>
      <c r="F312" s="193">
        <f t="shared" si="336"/>
        <v>0</v>
      </c>
      <c r="G312" s="183"/>
      <c r="H312" s="446">
        <f>+H341</f>
        <v>0</v>
      </c>
      <c r="I312" s="446"/>
      <c r="J312" s="438">
        <f t="shared" si="337"/>
        <v>0</v>
      </c>
      <c r="T312" s="438">
        <f t="shared" si="338"/>
        <v>0</v>
      </c>
      <c r="U312" s="438">
        <f t="shared" si="339"/>
        <v>0</v>
      </c>
      <c r="V312" s="446">
        <f t="shared" si="340"/>
        <v>0</v>
      </c>
      <c r="W312" s="438">
        <f t="shared" si="341"/>
        <v>0</v>
      </c>
    </row>
    <row r="313" spans="2:25" hidden="1" x14ac:dyDescent="0.25">
      <c r="B313" s="190" t="s">
        <v>23</v>
      </c>
      <c r="C313" s="191" t="s">
        <v>24</v>
      </c>
      <c r="D313" s="192"/>
      <c r="E313" s="192"/>
      <c r="F313" s="193">
        <f t="shared" si="336"/>
        <v>0</v>
      </c>
      <c r="G313" s="193"/>
      <c r="H313" s="439"/>
      <c r="I313" s="439"/>
      <c r="J313" s="438">
        <f t="shared" si="337"/>
        <v>0</v>
      </c>
      <c r="T313" s="438">
        <f t="shared" si="338"/>
        <v>0</v>
      </c>
      <c r="U313" s="438">
        <f t="shared" si="339"/>
        <v>0</v>
      </c>
      <c r="V313" s="446">
        <f t="shared" si="340"/>
        <v>0</v>
      </c>
      <c r="W313" s="438">
        <f t="shared" si="341"/>
        <v>0</v>
      </c>
    </row>
    <row r="314" spans="2:25" hidden="1" x14ac:dyDescent="0.25">
      <c r="B314" s="190" t="s">
        <v>25</v>
      </c>
      <c r="C314" s="191" t="s">
        <v>570</v>
      </c>
      <c r="D314" s="192"/>
      <c r="E314" s="192"/>
      <c r="F314" s="193">
        <f t="shared" si="336"/>
        <v>0</v>
      </c>
      <c r="G314" s="193"/>
      <c r="H314" s="439"/>
      <c r="I314" s="439"/>
      <c r="J314" s="438">
        <f t="shared" si="337"/>
        <v>0</v>
      </c>
      <c r="T314" s="438">
        <f t="shared" si="338"/>
        <v>0</v>
      </c>
      <c r="U314" s="438">
        <f t="shared" si="339"/>
        <v>0</v>
      </c>
      <c r="V314" s="446">
        <f t="shared" si="340"/>
        <v>0</v>
      </c>
      <c r="W314" s="438">
        <f t="shared" si="341"/>
        <v>0</v>
      </c>
    </row>
    <row r="315" spans="2:25" hidden="1" x14ac:dyDescent="0.25">
      <c r="B315" s="190" t="s">
        <v>25</v>
      </c>
      <c r="C315" s="191" t="s">
        <v>26</v>
      </c>
      <c r="J315" s="438">
        <f t="shared" si="337"/>
        <v>0</v>
      </c>
      <c r="T315" s="438">
        <f t="shared" si="338"/>
        <v>0</v>
      </c>
      <c r="U315" s="438">
        <f t="shared" si="339"/>
        <v>0</v>
      </c>
      <c r="V315" s="446">
        <f t="shared" si="340"/>
        <v>0</v>
      </c>
      <c r="W315" s="438">
        <f t="shared" si="341"/>
        <v>0</v>
      </c>
    </row>
    <row r="316" spans="2:25" hidden="1" x14ac:dyDescent="0.25">
      <c r="B316" s="190" t="s">
        <v>27</v>
      </c>
      <c r="C316" s="191" t="s">
        <v>28</v>
      </c>
      <c r="J316" s="438">
        <f t="shared" si="337"/>
        <v>0</v>
      </c>
      <c r="T316" s="438">
        <f t="shared" si="338"/>
        <v>0</v>
      </c>
      <c r="U316" s="438">
        <f t="shared" si="339"/>
        <v>0</v>
      </c>
      <c r="V316" s="446">
        <f t="shared" si="340"/>
        <v>0</v>
      </c>
      <c r="W316" s="438">
        <f t="shared" si="341"/>
        <v>0</v>
      </c>
    </row>
    <row r="317" spans="2:25" hidden="1" x14ac:dyDescent="0.25">
      <c r="B317" s="190" t="s">
        <v>29</v>
      </c>
      <c r="C317" s="191" t="s">
        <v>30</v>
      </c>
      <c r="J317" s="438">
        <f t="shared" si="337"/>
        <v>0</v>
      </c>
      <c r="T317" s="438">
        <f t="shared" si="338"/>
        <v>0</v>
      </c>
      <c r="U317" s="438">
        <f t="shared" si="339"/>
        <v>0</v>
      </c>
      <c r="V317" s="446">
        <f t="shared" si="340"/>
        <v>0</v>
      </c>
      <c r="W317" s="438">
        <f t="shared" si="341"/>
        <v>0</v>
      </c>
    </row>
    <row r="318" spans="2:25" hidden="1" x14ac:dyDescent="0.25">
      <c r="B318" s="190" t="s">
        <v>31</v>
      </c>
      <c r="C318" s="191" t="s">
        <v>32</v>
      </c>
      <c r="J318" s="438">
        <f t="shared" si="337"/>
        <v>0</v>
      </c>
      <c r="T318" s="438">
        <f t="shared" si="338"/>
        <v>0</v>
      </c>
      <c r="U318" s="438">
        <f t="shared" si="339"/>
        <v>0</v>
      </c>
      <c r="V318" s="446">
        <f t="shared" si="340"/>
        <v>0</v>
      </c>
      <c r="W318" s="438">
        <f t="shared" si="341"/>
        <v>0</v>
      </c>
    </row>
    <row r="319" spans="2:25" hidden="1" x14ac:dyDescent="0.25">
      <c r="B319" s="196" t="s">
        <v>33</v>
      </c>
      <c r="C319" s="191" t="s">
        <v>34</v>
      </c>
      <c r="J319" s="438">
        <f t="shared" si="337"/>
        <v>0</v>
      </c>
      <c r="T319" s="438">
        <f t="shared" si="338"/>
        <v>0</v>
      </c>
      <c r="U319" s="438">
        <f t="shared" si="339"/>
        <v>0</v>
      </c>
      <c r="V319" s="446">
        <f t="shared" si="340"/>
        <v>0</v>
      </c>
      <c r="W319" s="438">
        <f t="shared" si="341"/>
        <v>0</v>
      </c>
    </row>
    <row r="320" spans="2:25" hidden="1" x14ac:dyDescent="0.25">
      <c r="B320" s="181">
        <v>323</v>
      </c>
      <c r="C320" s="182"/>
      <c r="J320" s="438">
        <f t="shared" si="337"/>
        <v>0</v>
      </c>
      <c r="T320" s="438">
        <f t="shared" si="338"/>
        <v>0</v>
      </c>
      <c r="U320" s="438">
        <f t="shared" si="339"/>
        <v>0</v>
      </c>
      <c r="V320" s="446">
        <f t="shared" si="340"/>
        <v>0</v>
      </c>
      <c r="W320" s="438">
        <f t="shared" si="341"/>
        <v>0</v>
      </c>
    </row>
    <row r="321" spans="2:23" hidden="1" x14ac:dyDescent="0.25">
      <c r="B321" s="190" t="s">
        <v>35</v>
      </c>
      <c r="C321" s="191" t="s">
        <v>36</v>
      </c>
      <c r="J321" s="438">
        <f t="shared" si="337"/>
        <v>0</v>
      </c>
      <c r="T321" s="438">
        <f t="shared" si="338"/>
        <v>0</v>
      </c>
      <c r="U321" s="438">
        <f t="shared" si="339"/>
        <v>0</v>
      </c>
      <c r="V321" s="446">
        <f t="shared" si="340"/>
        <v>0</v>
      </c>
      <c r="W321" s="438">
        <f t="shared" si="341"/>
        <v>0</v>
      </c>
    </row>
    <row r="322" spans="2:23" hidden="1" x14ac:dyDescent="0.25">
      <c r="B322" s="190" t="s">
        <v>37</v>
      </c>
      <c r="C322" s="191" t="s">
        <v>38</v>
      </c>
      <c r="J322" s="438">
        <f t="shared" si="337"/>
        <v>0</v>
      </c>
      <c r="T322" s="438">
        <f t="shared" si="338"/>
        <v>0</v>
      </c>
      <c r="U322" s="438">
        <f t="shared" si="339"/>
        <v>0</v>
      </c>
      <c r="V322" s="446">
        <f t="shared" si="340"/>
        <v>0</v>
      </c>
      <c r="W322" s="438">
        <f t="shared" si="341"/>
        <v>0</v>
      </c>
    </row>
    <row r="323" spans="2:23" hidden="1" x14ac:dyDescent="0.25">
      <c r="B323" s="190" t="s">
        <v>39</v>
      </c>
      <c r="C323" s="191" t="s">
        <v>40</v>
      </c>
      <c r="J323" s="438">
        <f t="shared" si="337"/>
        <v>0</v>
      </c>
      <c r="T323" s="438">
        <f t="shared" si="338"/>
        <v>0</v>
      </c>
      <c r="U323" s="438">
        <f t="shared" si="339"/>
        <v>0</v>
      </c>
      <c r="V323" s="446">
        <f t="shared" si="340"/>
        <v>0</v>
      </c>
      <c r="W323" s="438">
        <f t="shared" si="341"/>
        <v>0</v>
      </c>
    </row>
    <row r="324" spans="2:23" hidden="1" x14ac:dyDescent="0.25">
      <c r="B324" s="190" t="s">
        <v>41</v>
      </c>
      <c r="C324" s="191" t="s">
        <v>42</v>
      </c>
      <c r="J324" s="438">
        <f t="shared" si="337"/>
        <v>0</v>
      </c>
      <c r="T324" s="438">
        <f t="shared" si="338"/>
        <v>0</v>
      </c>
      <c r="U324" s="438">
        <f t="shared" si="339"/>
        <v>0</v>
      </c>
      <c r="V324" s="446">
        <f t="shared" si="340"/>
        <v>0</v>
      </c>
      <c r="W324" s="438">
        <f t="shared" si="341"/>
        <v>0</v>
      </c>
    </row>
    <row r="325" spans="2:23" hidden="1" x14ac:dyDescent="0.25">
      <c r="B325" s="190" t="s">
        <v>43</v>
      </c>
      <c r="C325" s="191" t="s">
        <v>44</v>
      </c>
      <c r="J325" s="438">
        <f t="shared" si="337"/>
        <v>0</v>
      </c>
      <c r="T325" s="438">
        <f t="shared" si="338"/>
        <v>0</v>
      </c>
      <c r="U325" s="438">
        <f t="shared" si="339"/>
        <v>0</v>
      </c>
      <c r="V325" s="446">
        <f t="shared" si="340"/>
        <v>0</v>
      </c>
      <c r="W325" s="438">
        <f t="shared" si="341"/>
        <v>0</v>
      </c>
    </row>
    <row r="326" spans="2:23" hidden="1" x14ac:dyDescent="0.25">
      <c r="B326" s="190" t="s">
        <v>45</v>
      </c>
      <c r="C326" s="191" t="s">
        <v>46</v>
      </c>
      <c r="J326" s="438">
        <f t="shared" si="337"/>
        <v>0</v>
      </c>
      <c r="T326" s="438">
        <f t="shared" si="338"/>
        <v>0</v>
      </c>
      <c r="U326" s="438">
        <f t="shared" si="339"/>
        <v>0</v>
      </c>
      <c r="V326" s="446">
        <f t="shared" si="340"/>
        <v>0</v>
      </c>
      <c r="W326" s="438">
        <f t="shared" si="341"/>
        <v>0</v>
      </c>
    </row>
    <row r="327" spans="2:23" hidden="1" x14ac:dyDescent="0.25">
      <c r="B327" s="190" t="s">
        <v>47</v>
      </c>
      <c r="C327" s="191" t="s">
        <v>48</v>
      </c>
      <c r="J327" s="438">
        <f t="shared" si="337"/>
        <v>0</v>
      </c>
      <c r="T327" s="438">
        <f t="shared" si="338"/>
        <v>0</v>
      </c>
      <c r="U327" s="438">
        <f t="shared" si="339"/>
        <v>0</v>
      </c>
      <c r="V327" s="446">
        <f t="shared" si="340"/>
        <v>0</v>
      </c>
      <c r="W327" s="438">
        <f t="shared" si="341"/>
        <v>0</v>
      </c>
    </row>
    <row r="328" spans="2:23" hidden="1" x14ac:dyDescent="0.25">
      <c r="B328" s="190" t="s">
        <v>49</v>
      </c>
      <c r="C328" s="191" t="s">
        <v>50</v>
      </c>
      <c r="J328" s="438">
        <f t="shared" si="337"/>
        <v>0</v>
      </c>
      <c r="T328" s="438">
        <f t="shared" si="338"/>
        <v>0</v>
      </c>
      <c r="U328" s="438">
        <f t="shared" si="339"/>
        <v>0</v>
      </c>
      <c r="V328" s="446">
        <f t="shared" si="340"/>
        <v>0</v>
      </c>
      <c r="W328" s="438">
        <f t="shared" si="341"/>
        <v>0</v>
      </c>
    </row>
    <row r="329" spans="2:23" hidden="1" x14ac:dyDescent="0.25">
      <c r="B329" s="190" t="s">
        <v>51</v>
      </c>
      <c r="C329" s="191" t="s">
        <v>52</v>
      </c>
      <c r="J329" s="438">
        <f t="shared" si="337"/>
        <v>0</v>
      </c>
      <c r="T329" s="438">
        <f t="shared" si="338"/>
        <v>0</v>
      </c>
      <c r="U329" s="438">
        <f t="shared" si="339"/>
        <v>0</v>
      </c>
      <c r="V329" s="446">
        <f t="shared" si="340"/>
        <v>0</v>
      </c>
      <c r="W329" s="438">
        <f t="shared" si="341"/>
        <v>0</v>
      </c>
    </row>
    <row r="330" spans="2:23" hidden="1" x14ac:dyDescent="0.25">
      <c r="B330" s="181">
        <v>324</v>
      </c>
      <c r="C330" s="182"/>
      <c r="J330" s="438">
        <f t="shared" si="337"/>
        <v>0</v>
      </c>
      <c r="T330" s="438">
        <f t="shared" si="338"/>
        <v>0</v>
      </c>
      <c r="U330" s="438">
        <f t="shared" si="339"/>
        <v>0</v>
      </c>
      <c r="V330" s="446">
        <f t="shared" si="340"/>
        <v>0</v>
      </c>
      <c r="W330" s="438">
        <f t="shared" si="341"/>
        <v>0</v>
      </c>
    </row>
    <row r="331" spans="2:23" hidden="1" x14ac:dyDescent="0.25">
      <c r="B331" s="195" t="s">
        <v>54</v>
      </c>
      <c r="C331" s="191" t="s">
        <v>53</v>
      </c>
      <c r="J331" s="438">
        <f t="shared" si="337"/>
        <v>0</v>
      </c>
      <c r="T331" s="438">
        <f t="shared" si="338"/>
        <v>0</v>
      </c>
      <c r="U331" s="438">
        <f t="shared" si="339"/>
        <v>0</v>
      </c>
      <c r="V331" s="446">
        <f t="shared" si="340"/>
        <v>0</v>
      </c>
      <c r="W331" s="438">
        <f t="shared" si="341"/>
        <v>0</v>
      </c>
    </row>
    <row r="332" spans="2:23" hidden="1" x14ac:dyDescent="0.25">
      <c r="B332" s="187" t="s">
        <v>540</v>
      </c>
      <c r="C332" s="182"/>
      <c r="J332" s="438">
        <f t="shared" si="337"/>
        <v>0</v>
      </c>
      <c r="T332" s="438">
        <f t="shared" si="338"/>
        <v>0</v>
      </c>
      <c r="U332" s="438">
        <f t="shared" si="339"/>
        <v>0</v>
      </c>
      <c r="V332" s="446">
        <f t="shared" si="340"/>
        <v>0</v>
      </c>
      <c r="W332" s="438">
        <f t="shared" si="341"/>
        <v>0</v>
      </c>
    </row>
    <row r="333" spans="2:23" hidden="1" x14ac:dyDescent="0.25">
      <c r="B333" s="190" t="s">
        <v>56</v>
      </c>
      <c r="C333" s="191" t="s">
        <v>57</v>
      </c>
      <c r="J333" s="438">
        <f t="shared" si="337"/>
        <v>0</v>
      </c>
      <c r="T333" s="438">
        <f t="shared" si="338"/>
        <v>0</v>
      </c>
      <c r="U333" s="438">
        <f t="shared" si="339"/>
        <v>0</v>
      </c>
      <c r="V333" s="446">
        <f t="shared" si="340"/>
        <v>0</v>
      </c>
      <c r="W333" s="438">
        <f t="shared" si="341"/>
        <v>0</v>
      </c>
    </row>
    <row r="334" spans="2:23" hidden="1" x14ac:dyDescent="0.25">
      <c r="B334" s="190" t="s">
        <v>58</v>
      </c>
      <c r="C334" s="191" t="s">
        <v>59</v>
      </c>
      <c r="J334" s="438">
        <f t="shared" si="337"/>
        <v>0</v>
      </c>
      <c r="T334" s="438">
        <f t="shared" si="338"/>
        <v>0</v>
      </c>
      <c r="U334" s="438">
        <f t="shared" si="339"/>
        <v>0</v>
      </c>
      <c r="V334" s="446">
        <f t="shared" si="340"/>
        <v>0</v>
      </c>
      <c r="W334" s="438">
        <f t="shared" si="341"/>
        <v>0</v>
      </c>
    </row>
    <row r="335" spans="2:23" hidden="1" x14ac:dyDescent="0.25">
      <c r="B335" s="190" t="s">
        <v>60</v>
      </c>
      <c r="C335" s="191" t="s">
        <v>61</v>
      </c>
      <c r="J335" s="438">
        <f t="shared" si="337"/>
        <v>0</v>
      </c>
      <c r="T335" s="438">
        <f t="shared" si="338"/>
        <v>0</v>
      </c>
      <c r="U335" s="438">
        <f t="shared" si="339"/>
        <v>0</v>
      </c>
      <c r="V335" s="446">
        <f t="shared" si="340"/>
        <v>0</v>
      </c>
      <c r="W335" s="438">
        <f t="shared" si="341"/>
        <v>0</v>
      </c>
    </row>
    <row r="336" spans="2:23" hidden="1" x14ac:dyDescent="0.25">
      <c r="B336" s="190" t="s">
        <v>62</v>
      </c>
      <c r="C336" s="191" t="s">
        <v>63</v>
      </c>
      <c r="J336" s="438">
        <f t="shared" si="337"/>
        <v>0</v>
      </c>
      <c r="T336" s="438">
        <f t="shared" si="338"/>
        <v>0</v>
      </c>
      <c r="U336" s="438">
        <f t="shared" si="339"/>
        <v>0</v>
      </c>
      <c r="V336" s="446">
        <f t="shared" si="340"/>
        <v>0</v>
      </c>
      <c r="W336" s="438">
        <f t="shared" si="341"/>
        <v>0</v>
      </c>
    </row>
    <row r="337" spans="2:23" hidden="1" x14ac:dyDescent="0.25">
      <c r="B337" s="189">
        <v>3295</v>
      </c>
      <c r="C337" s="191" t="s">
        <v>64</v>
      </c>
      <c r="J337" s="438">
        <f t="shared" si="337"/>
        <v>0</v>
      </c>
      <c r="T337" s="438">
        <f t="shared" si="338"/>
        <v>0</v>
      </c>
      <c r="U337" s="438">
        <f t="shared" si="339"/>
        <v>0</v>
      </c>
      <c r="V337" s="446">
        <f t="shared" si="340"/>
        <v>0</v>
      </c>
      <c r="W337" s="438">
        <f t="shared" si="341"/>
        <v>0</v>
      </c>
    </row>
    <row r="338" spans="2:23" hidden="1" x14ac:dyDescent="0.25">
      <c r="B338" s="189">
        <v>3296</v>
      </c>
      <c r="C338" s="197" t="s">
        <v>65</v>
      </c>
      <c r="J338" s="438">
        <f t="shared" si="337"/>
        <v>0</v>
      </c>
      <c r="T338" s="438">
        <f t="shared" si="338"/>
        <v>0</v>
      </c>
      <c r="U338" s="438">
        <f t="shared" si="339"/>
        <v>0</v>
      </c>
      <c r="V338" s="446">
        <f t="shared" si="340"/>
        <v>0</v>
      </c>
      <c r="W338" s="438">
        <f t="shared" si="341"/>
        <v>0</v>
      </c>
    </row>
    <row r="339" spans="2:23" hidden="1" x14ac:dyDescent="0.25">
      <c r="B339" s="190" t="s">
        <v>66</v>
      </c>
      <c r="C339" s="191" t="s">
        <v>55</v>
      </c>
      <c r="J339" s="438">
        <f t="shared" si="337"/>
        <v>0</v>
      </c>
      <c r="T339" s="438">
        <f t="shared" si="338"/>
        <v>0</v>
      </c>
      <c r="U339" s="438">
        <f t="shared" si="339"/>
        <v>0</v>
      </c>
      <c r="V339" s="446">
        <f t="shared" si="340"/>
        <v>0</v>
      </c>
      <c r="W339" s="438">
        <f t="shared" ref="W339:W341" si="343">SUM(U339:V339)</f>
        <v>0</v>
      </c>
    </row>
    <row r="340" spans="2:23" hidden="1" x14ac:dyDescent="0.25">
      <c r="J340" s="438">
        <f t="shared" si="337"/>
        <v>0</v>
      </c>
      <c r="T340" s="438">
        <f t="shared" si="338"/>
        <v>0</v>
      </c>
      <c r="U340" s="438">
        <f t="shared" si="339"/>
        <v>0</v>
      </c>
      <c r="V340" s="446">
        <f t="shared" si="340"/>
        <v>0</v>
      </c>
      <c r="W340" s="438">
        <f t="shared" si="343"/>
        <v>0</v>
      </c>
    </row>
    <row r="341" spans="2:23" x14ac:dyDescent="0.25">
      <c r="B341" s="190" t="s">
        <v>25</v>
      </c>
      <c r="C341" s="191" t="s">
        <v>26</v>
      </c>
      <c r="H341" s="438">
        <v>0</v>
      </c>
      <c r="J341" s="438">
        <f t="shared" si="337"/>
        <v>0</v>
      </c>
      <c r="T341" s="438">
        <f t="shared" si="338"/>
        <v>0</v>
      </c>
      <c r="U341" s="438">
        <f t="shared" si="339"/>
        <v>0</v>
      </c>
      <c r="V341" s="446">
        <f t="shared" si="340"/>
        <v>0</v>
      </c>
      <c r="W341" s="438">
        <f t="shared" si="343"/>
        <v>0</v>
      </c>
    </row>
  </sheetData>
  <autoFilter ref="B1:B307"/>
  <mergeCells count="1">
    <mergeCell ref="H2:V2"/>
  </mergeCells>
  <printOptions horizontalCentered="1" gridLines="1"/>
  <pageMargins left="0.3543307086614173" right="0.19685039370078741" top="0.39370078740157483" bottom="0.27559055118110237" header="0.31496062992125984" footer="0.19685039370078741"/>
  <pageSetup paperSize="9" scale="69" fitToHeight="0" orientation="landscape" horizontalDpi="4294967293" verticalDpi="4294967293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5:AB94"/>
  <sheetViews>
    <sheetView topLeftCell="D64" workbookViewId="0">
      <selection activeCell="O47" sqref="O47"/>
    </sheetView>
  </sheetViews>
  <sheetFormatPr defaultRowHeight="12.75" x14ac:dyDescent="0.2"/>
  <cols>
    <col min="1" max="5" width="9.140625" style="315"/>
    <col min="6" max="6" width="29.5703125" style="315" customWidth="1"/>
    <col min="7" max="7" width="9.140625" style="315"/>
    <col min="8" max="8" width="10" style="315" customWidth="1"/>
    <col min="9" max="9" width="9.140625" style="315"/>
    <col min="10" max="10" width="9.140625" style="316"/>
    <col min="11" max="11" width="9.140625" style="397"/>
    <col min="12" max="12" width="9.140625" style="315"/>
    <col min="13" max="13" width="9.7109375" style="315" customWidth="1"/>
    <col min="14" max="15" width="9.140625" style="315"/>
    <col min="16" max="16" width="8.7109375" style="315" customWidth="1"/>
    <col min="17" max="18" width="10.28515625" style="315" bestFit="1" customWidth="1"/>
    <col min="19" max="261" width="9.140625" style="315"/>
    <col min="262" max="262" width="29.5703125" style="315" customWidth="1"/>
    <col min="263" max="263" width="9.140625" style="315"/>
    <col min="264" max="264" width="10" style="315" customWidth="1"/>
    <col min="265" max="268" width="9.140625" style="315"/>
    <col min="269" max="269" width="9.7109375" style="315" customWidth="1"/>
    <col min="270" max="271" width="9.140625" style="315"/>
    <col min="272" max="272" width="8.7109375" style="315" customWidth="1"/>
    <col min="273" max="274" width="10.28515625" style="315" bestFit="1" customWidth="1"/>
    <col min="275" max="517" width="9.140625" style="315"/>
    <col min="518" max="518" width="29.5703125" style="315" customWidth="1"/>
    <col min="519" max="519" width="9.140625" style="315"/>
    <col min="520" max="520" width="10" style="315" customWidth="1"/>
    <col min="521" max="524" width="9.140625" style="315"/>
    <col min="525" max="525" width="9.7109375" style="315" customWidth="1"/>
    <col min="526" max="527" width="9.140625" style="315"/>
    <col min="528" max="528" width="8.7109375" style="315" customWidth="1"/>
    <col min="529" max="530" width="10.28515625" style="315" bestFit="1" customWidth="1"/>
    <col min="531" max="773" width="9.140625" style="315"/>
    <col min="774" max="774" width="29.5703125" style="315" customWidth="1"/>
    <col min="775" max="775" width="9.140625" style="315"/>
    <col min="776" max="776" width="10" style="315" customWidth="1"/>
    <col min="777" max="780" width="9.140625" style="315"/>
    <col min="781" max="781" width="9.7109375" style="315" customWidth="1"/>
    <col min="782" max="783" width="9.140625" style="315"/>
    <col min="784" max="784" width="8.7109375" style="315" customWidth="1"/>
    <col min="785" max="786" width="10.28515625" style="315" bestFit="1" customWidth="1"/>
    <col min="787" max="1029" width="9.140625" style="315"/>
    <col min="1030" max="1030" width="29.5703125" style="315" customWidth="1"/>
    <col min="1031" max="1031" width="9.140625" style="315"/>
    <col min="1032" max="1032" width="10" style="315" customWidth="1"/>
    <col min="1033" max="1036" width="9.140625" style="315"/>
    <col min="1037" max="1037" width="9.7109375" style="315" customWidth="1"/>
    <col min="1038" max="1039" width="9.140625" style="315"/>
    <col min="1040" max="1040" width="8.7109375" style="315" customWidth="1"/>
    <col min="1041" max="1042" width="10.28515625" style="315" bestFit="1" customWidth="1"/>
    <col min="1043" max="1285" width="9.140625" style="315"/>
    <col min="1286" max="1286" width="29.5703125" style="315" customWidth="1"/>
    <col min="1287" max="1287" width="9.140625" style="315"/>
    <col min="1288" max="1288" width="10" style="315" customWidth="1"/>
    <col min="1289" max="1292" width="9.140625" style="315"/>
    <col min="1293" max="1293" width="9.7109375" style="315" customWidth="1"/>
    <col min="1294" max="1295" width="9.140625" style="315"/>
    <col min="1296" max="1296" width="8.7109375" style="315" customWidth="1"/>
    <col min="1297" max="1298" width="10.28515625" style="315" bestFit="1" customWidth="1"/>
    <col min="1299" max="1541" width="9.140625" style="315"/>
    <col min="1542" max="1542" width="29.5703125" style="315" customWidth="1"/>
    <col min="1543" max="1543" width="9.140625" style="315"/>
    <col min="1544" max="1544" width="10" style="315" customWidth="1"/>
    <col min="1545" max="1548" width="9.140625" style="315"/>
    <col min="1549" max="1549" width="9.7109375" style="315" customWidth="1"/>
    <col min="1550" max="1551" width="9.140625" style="315"/>
    <col min="1552" max="1552" width="8.7109375" style="315" customWidth="1"/>
    <col min="1553" max="1554" width="10.28515625" style="315" bestFit="1" customWidth="1"/>
    <col min="1555" max="1797" width="9.140625" style="315"/>
    <col min="1798" max="1798" width="29.5703125" style="315" customWidth="1"/>
    <col min="1799" max="1799" width="9.140625" style="315"/>
    <col min="1800" max="1800" width="10" style="315" customWidth="1"/>
    <col min="1801" max="1804" width="9.140625" style="315"/>
    <col min="1805" max="1805" width="9.7109375" style="315" customWidth="1"/>
    <col min="1806" max="1807" width="9.140625" style="315"/>
    <col min="1808" max="1808" width="8.7109375" style="315" customWidth="1"/>
    <col min="1809" max="1810" width="10.28515625" style="315" bestFit="1" customWidth="1"/>
    <col min="1811" max="2053" width="9.140625" style="315"/>
    <col min="2054" max="2054" width="29.5703125" style="315" customWidth="1"/>
    <col min="2055" max="2055" width="9.140625" style="315"/>
    <col min="2056" max="2056" width="10" style="315" customWidth="1"/>
    <col min="2057" max="2060" width="9.140625" style="315"/>
    <col min="2061" max="2061" width="9.7109375" style="315" customWidth="1"/>
    <col min="2062" max="2063" width="9.140625" style="315"/>
    <col min="2064" max="2064" width="8.7109375" style="315" customWidth="1"/>
    <col min="2065" max="2066" width="10.28515625" style="315" bestFit="1" customWidth="1"/>
    <col min="2067" max="2309" width="9.140625" style="315"/>
    <col min="2310" max="2310" width="29.5703125" style="315" customWidth="1"/>
    <col min="2311" max="2311" width="9.140625" style="315"/>
    <col min="2312" max="2312" width="10" style="315" customWidth="1"/>
    <col min="2313" max="2316" width="9.140625" style="315"/>
    <col min="2317" max="2317" width="9.7109375" style="315" customWidth="1"/>
    <col min="2318" max="2319" width="9.140625" style="315"/>
    <col min="2320" max="2320" width="8.7109375" style="315" customWidth="1"/>
    <col min="2321" max="2322" width="10.28515625" style="315" bestFit="1" customWidth="1"/>
    <col min="2323" max="2565" width="9.140625" style="315"/>
    <col min="2566" max="2566" width="29.5703125" style="315" customWidth="1"/>
    <col min="2567" max="2567" width="9.140625" style="315"/>
    <col min="2568" max="2568" width="10" style="315" customWidth="1"/>
    <col min="2569" max="2572" width="9.140625" style="315"/>
    <col min="2573" max="2573" width="9.7109375" style="315" customWidth="1"/>
    <col min="2574" max="2575" width="9.140625" style="315"/>
    <col min="2576" max="2576" width="8.7109375" style="315" customWidth="1"/>
    <col min="2577" max="2578" width="10.28515625" style="315" bestFit="1" customWidth="1"/>
    <col min="2579" max="2821" width="9.140625" style="315"/>
    <col min="2822" max="2822" width="29.5703125" style="315" customWidth="1"/>
    <col min="2823" max="2823" width="9.140625" style="315"/>
    <col min="2824" max="2824" width="10" style="315" customWidth="1"/>
    <col min="2825" max="2828" width="9.140625" style="315"/>
    <col min="2829" max="2829" width="9.7109375" style="315" customWidth="1"/>
    <col min="2830" max="2831" width="9.140625" style="315"/>
    <col min="2832" max="2832" width="8.7109375" style="315" customWidth="1"/>
    <col min="2833" max="2834" width="10.28515625" style="315" bestFit="1" customWidth="1"/>
    <col min="2835" max="3077" width="9.140625" style="315"/>
    <col min="3078" max="3078" width="29.5703125" style="315" customWidth="1"/>
    <col min="3079" max="3079" width="9.140625" style="315"/>
    <col min="3080" max="3080" width="10" style="315" customWidth="1"/>
    <col min="3081" max="3084" width="9.140625" style="315"/>
    <col min="3085" max="3085" width="9.7109375" style="315" customWidth="1"/>
    <col min="3086" max="3087" width="9.140625" style="315"/>
    <col min="3088" max="3088" width="8.7109375" style="315" customWidth="1"/>
    <col min="3089" max="3090" width="10.28515625" style="315" bestFit="1" customWidth="1"/>
    <col min="3091" max="3333" width="9.140625" style="315"/>
    <col min="3334" max="3334" width="29.5703125" style="315" customWidth="1"/>
    <col min="3335" max="3335" width="9.140625" style="315"/>
    <col min="3336" max="3336" width="10" style="315" customWidth="1"/>
    <col min="3337" max="3340" width="9.140625" style="315"/>
    <col min="3341" max="3341" width="9.7109375" style="315" customWidth="1"/>
    <col min="3342" max="3343" width="9.140625" style="315"/>
    <col min="3344" max="3344" width="8.7109375" style="315" customWidth="1"/>
    <col min="3345" max="3346" width="10.28515625" style="315" bestFit="1" customWidth="1"/>
    <col min="3347" max="3589" width="9.140625" style="315"/>
    <col min="3590" max="3590" width="29.5703125" style="315" customWidth="1"/>
    <col min="3591" max="3591" width="9.140625" style="315"/>
    <col min="3592" max="3592" width="10" style="315" customWidth="1"/>
    <col min="3593" max="3596" width="9.140625" style="315"/>
    <col min="3597" max="3597" width="9.7109375" style="315" customWidth="1"/>
    <col min="3598" max="3599" width="9.140625" style="315"/>
    <col min="3600" max="3600" width="8.7109375" style="315" customWidth="1"/>
    <col min="3601" max="3602" width="10.28515625" style="315" bestFit="1" customWidth="1"/>
    <col min="3603" max="3845" width="9.140625" style="315"/>
    <col min="3846" max="3846" width="29.5703125" style="315" customWidth="1"/>
    <col min="3847" max="3847" width="9.140625" style="315"/>
    <col min="3848" max="3848" width="10" style="315" customWidth="1"/>
    <col min="3849" max="3852" width="9.140625" style="315"/>
    <col min="3853" max="3853" width="9.7109375" style="315" customWidth="1"/>
    <col min="3854" max="3855" width="9.140625" style="315"/>
    <col min="3856" max="3856" width="8.7109375" style="315" customWidth="1"/>
    <col min="3857" max="3858" width="10.28515625" style="315" bestFit="1" customWidth="1"/>
    <col min="3859" max="4101" width="9.140625" style="315"/>
    <col min="4102" max="4102" width="29.5703125" style="315" customWidth="1"/>
    <col min="4103" max="4103" width="9.140625" style="315"/>
    <col min="4104" max="4104" width="10" style="315" customWidth="1"/>
    <col min="4105" max="4108" width="9.140625" style="315"/>
    <col min="4109" max="4109" width="9.7109375" style="315" customWidth="1"/>
    <col min="4110" max="4111" width="9.140625" style="315"/>
    <col min="4112" max="4112" width="8.7109375" style="315" customWidth="1"/>
    <col min="4113" max="4114" width="10.28515625" style="315" bestFit="1" customWidth="1"/>
    <col min="4115" max="4357" width="9.140625" style="315"/>
    <col min="4358" max="4358" width="29.5703125" style="315" customWidth="1"/>
    <col min="4359" max="4359" width="9.140625" style="315"/>
    <col min="4360" max="4360" width="10" style="315" customWidth="1"/>
    <col min="4361" max="4364" width="9.140625" style="315"/>
    <col min="4365" max="4365" width="9.7109375" style="315" customWidth="1"/>
    <col min="4366" max="4367" width="9.140625" style="315"/>
    <col min="4368" max="4368" width="8.7109375" style="315" customWidth="1"/>
    <col min="4369" max="4370" width="10.28515625" style="315" bestFit="1" customWidth="1"/>
    <col min="4371" max="4613" width="9.140625" style="315"/>
    <col min="4614" max="4614" width="29.5703125" style="315" customWidth="1"/>
    <col min="4615" max="4615" width="9.140625" style="315"/>
    <col min="4616" max="4616" width="10" style="315" customWidth="1"/>
    <col min="4617" max="4620" width="9.140625" style="315"/>
    <col min="4621" max="4621" width="9.7109375" style="315" customWidth="1"/>
    <col min="4622" max="4623" width="9.140625" style="315"/>
    <col min="4624" max="4624" width="8.7109375" style="315" customWidth="1"/>
    <col min="4625" max="4626" width="10.28515625" style="315" bestFit="1" customWidth="1"/>
    <col min="4627" max="4869" width="9.140625" style="315"/>
    <col min="4870" max="4870" width="29.5703125" style="315" customWidth="1"/>
    <col min="4871" max="4871" width="9.140625" style="315"/>
    <col min="4872" max="4872" width="10" style="315" customWidth="1"/>
    <col min="4873" max="4876" width="9.140625" style="315"/>
    <col min="4877" max="4877" width="9.7109375" style="315" customWidth="1"/>
    <col min="4878" max="4879" width="9.140625" style="315"/>
    <col min="4880" max="4880" width="8.7109375" style="315" customWidth="1"/>
    <col min="4881" max="4882" width="10.28515625" style="315" bestFit="1" customWidth="1"/>
    <col min="4883" max="5125" width="9.140625" style="315"/>
    <col min="5126" max="5126" width="29.5703125" style="315" customWidth="1"/>
    <col min="5127" max="5127" width="9.140625" style="315"/>
    <col min="5128" max="5128" width="10" style="315" customWidth="1"/>
    <col min="5129" max="5132" width="9.140625" style="315"/>
    <col min="5133" max="5133" width="9.7109375" style="315" customWidth="1"/>
    <col min="5134" max="5135" width="9.140625" style="315"/>
    <col min="5136" max="5136" width="8.7109375" style="315" customWidth="1"/>
    <col min="5137" max="5138" width="10.28515625" style="315" bestFit="1" customWidth="1"/>
    <col min="5139" max="5381" width="9.140625" style="315"/>
    <col min="5382" max="5382" width="29.5703125" style="315" customWidth="1"/>
    <col min="5383" max="5383" width="9.140625" style="315"/>
    <col min="5384" max="5384" width="10" style="315" customWidth="1"/>
    <col min="5385" max="5388" width="9.140625" style="315"/>
    <col min="5389" max="5389" width="9.7109375" style="315" customWidth="1"/>
    <col min="5390" max="5391" width="9.140625" style="315"/>
    <col min="5392" max="5392" width="8.7109375" style="315" customWidth="1"/>
    <col min="5393" max="5394" width="10.28515625" style="315" bestFit="1" customWidth="1"/>
    <col min="5395" max="5637" width="9.140625" style="315"/>
    <col min="5638" max="5638" width="29.5703125" style="315" customWidth="1"/>
    <col min="5639" max="5639" width="9.140625" style="315"/>
    <col min="5640" max="5640" width="10" style="315" customWidth="1"/>
    <col min="5641" max="5644" width="9.140625" style="315"/>
    <col min="5645" max="5645" width="9.7109375" style="315" customWidth="1"/>
    <col min="5646" max="5647" width="9.140625" style="315"/>
    <col min="5648" max="5648" width="8.7109375" style="315" customWidth="1"/>
    <col min="5649" max="5650" width="10.28515625" style="315" bestFit="1" customWidth="1"/>
    <col min="5651" max="5893" width="9.140625" style="315"/>
    <col min="5894" max="5894" width="29.5703125" style="315" customWidth="1"/>
    <col min="5895" max="5895" width="9.140625" style="315"/>
    <col min="5896" max="5896" width="10" style="315" customWidth="1"/>
    <col min="5897" max="5900" width="9.140625" style="315"/>
    <col min="5901" max="5901" width="9.7109375" style="315" customWidth="1"/>
    <col min="5902" max="5903" width="9.140625" style="315"/>
    <col min="5904" max="5904" width="8.7109375" style="315" customWidth="1"/>
    <col min="5905" max="5906" width="10.28515625" style="315" bestFit="1" customWidth="1"/>
    <col min="5907" max="6149" width="9.140625" style="315"/>
    <col min="6150" max="6150" width="29.5703125" style="315" customWidth="1"/>
    <col min="6151" max="6151" width="9.140625" style="315"/>
    <col min="6152" max="6152" width="10" style="315" customWidth="1"/>
    <col min="6153" max="6156" width="9.140625" style="315"/>
    <col min="6157" max="6157" width="9.7109375" style="315" customWidth="1"/>
    <col min="6158" max="6159" width="9.140625" style="315"/>
    <col min="6160" max="6160" width="8.7109375" style="315" customWidth="1"/>
    <col min="6161" max="6162" width="10.28515625" style="315" bestFit="1" customWidth="1"/>
    <col min="6163" max="6405" width="9.140625" style="315"/>
    <col min="6406" max="6406" width="29.5703125" style="315" customWidth="1"/>
    <col min="6407" max="6407" width="9.140625" style="315"/>
    <col min="6408" max="6408" width="10" style="315" customWidth="1"/>
    <col min="6409" max="6412" width="9.140625" style="315"/>
    <col min="6413" max="6413" width="9.7109375" style="315" customWidth="1"/>
    <col min="6414" max="6415" width="9.140625" style="315"/>
    <col min="6416" max="6416" width="8.7109375" style="315" customWidth="1"/>
    <col min="6417" max="6418" width="10.28515625" style="315" bestFit="1" customWidth="1"/>
    <col min="6419" max="6661" width="9.140625" style="315"/>
    <col min="6662" max="6662" width="29.5703125" style="315" customWidth="1"/>
    <col min="6663" max="6663" width="9.140625" style="315"/>
    <col min="6664" max="6664" width="10" style="315" customWidth="1"/>
    <col min="6665" max="6668" width="9.140625" style="315"/>
    <col min="6669" max="6669" width="9.7109375" style="315" customWidth="1"/>
    <col min="6670" max="6671" width="9.140625" style="315"/>
    <col min="6672" max="6672" width="8.7109375" style="315" customWidth="1"/>
    <col min="6673" max="6674" width="10.28515625" style="315" bestFit="1" customWidth="1"/>
    <col min="6675" max="6917" width="9.140625" style="315"/>
    <col min="6918" max="6918" width="29.5703125" style="315" customWidth="1"/>
    <col min="6919" max="6919" width="9.140625" style="315"/>
    <col min="6920" max="6920" width="10" style="315" customWidth="1"/>
    <col min="6921" max="6924" width="9.140625" style="315"/>
    <col min="6925" max="6925" width="9.7109375" style="315" customWidth="1"/>
    <col min="6926" max="6927" width="9.140625" style="315"/>
    <col min="6928" max="6928" width="8.7109375" style="315" customWidth="1"/>
    <col min="6929" max="6930" width="10.28515625" style="315" bestFit="1" customWidth="1"/>
    <col min="6931" max="7173" width="9.140625" style="315"/>
    <col min="7174" max="7174" width="29.5703125" style="315" customWidth="1"/>
    <col min="7175" max="7175" width="9.140625" style="315"/>
    <col min="7176" max="7176" width="10" style="315" customWidth="1"/>
    <col min="7177" max="7180" width="9.140625" style="315"/>
    <col min="7181" max="7181" width="9.7109375" style="315" customWidth="1"/>
    <col min="7182" max="7183" width="9.140625" style="315"/>
    <col min="7184" max="7184" width="8.7109375" style="315" customWidth="1"/>
    <col min="7185" max="7186" width="10.28515625" style="315" bestFit="1" customWidth="1"/>
    <col min="7187" max="7429" width="9.140625" style="315"/>
    <col min="7430" max="7430" width="29.5703125" style="315" customWidth="1"/>
    <col min="7431" max="7431" width="9.140625" style="315"/>
    <col min="7432" max="7432" width="10" style="315" customWidth="1"/>
    <col min="7433" max="7436" width="9.140625" style="315"/>
    <col min="7437" max="7437" width="9.7109375" style="315" customWidth="1"/>
    <col min="7438" max="7439" width="9.140625" style="315"/>
    <col min="7440" max="7440" width="8.7109375" style="315" customWidth="1"/>
    <col min="7441" max="7442" width="10.28515625" style="315" bestFit="1" customWidth="1"/>
    <col min="7443" max="7685" width="9.140625" style="315"/>
    <col min="7686" max="7686" width="29.5703125" style="315" customWidth="1"/>
    <col min="7687" max="7687" width="9.140625" style="315"/>
    <col min="7688" max="7688" width="10" style="315" customWidth="1"/>
    <col min="7689" max="7692" width="9.140625" style="315"/>
    <col min="7693" max="7693" width="9.7109375" style="315" customWidth="1"/>
    <col min="7694" max="7695" width="9.140625" style="315"/>
    <col min="7696" max="7696" width="8.7109375" style="315" customWidth="1"/>
    <col min="7697" max="7698" width="10.28515625" style="315" bestFit="1" customWidth="1"/>
    <col min="7699" max="7941" width="9.140625" style="315"/>
    <col min="7942" max="7942" width="29.5703125" style="315" customWidth="1"/>
    <col min="7943" max="7943" width="9.140625" style="315"/>
    <col min="7944" max="7944" width="10" style="315" customWidth="1"/>
    <col min="7945" max="7948" width="9.140625" style="315"/>
    <col min="7949" max="7949" width="9.7109375" style="315" customWidth="1"/>
    <col min="7950" max="7951" width="9.140625" style="315"/>
    <col min="7952" max="7952" width="8.7109375" style="315" customWidth="1"/>
    <col min="7953" max="7954" width="10.28515625" style="315" bestFit="1" customWidth="1"/>
    <col min="7955" max="8197" width="9.140625" style="315"/>
    <col min="8198" max="8198" width="29.5703125" style="315" customWidth="1"/>
    <col min="8199" max="8199" width="9.140625" style="315"/>
    <col min="8200" max="8200" width="10" style="315" customWidth="1"/>
    <col min="8201" max="8204" width="9.140625" style="315"/>
    <col min="8205" max="8205" width="9.7109375" style="315" customWidth="1"/>
    <col min="8206" max="8207" width="9.140625" style="315"/>
    <col min="8208" max="8208" width="8.7109375" style="315" customWidth="1"/>
    <col min="8209" max="8210" width="10.28515625" style="315" bestFit="1" customWidth="1"/>
    <col min="8211" max="8453" width="9.140625" style="315"/>
    <col min="8454" max="8454" width="29.5703125" style="315" customWidth="1"/>
    <col min="8455" max="8455" width="9.140625" style="315"/>
    <col min="8456" max="8456" width="10" style="315" customWidth="1"/>
    <col min="8457" max="8460" width="9.140625" style="315"/>
    <col min="8461" max="8461" width="9.7109375" style="315" customWidth="1"/>
    <col min="8462" max="8463" width="9.140625" style="315"/>
    <col min="8464" max="8464" width="8.7109375" style="315" customWidth="1"/>
    <col min="8465" max="8466" width="10.28515625" style="315" bestFit="1" customWidth="1"/>
    <col min="8467" max="8709" width="9.140625" style="315"/>
    <col min="8710" max="8710" width="29.5703125" style="315" customWidth="1"/>
    <col min="8711" max="8711" width="9.140625" style="315"/>
    <col min="8712" max="8712" width="10" style="315" customWidth="1"/>
    <col min="8713" max="8716" width="9.140625" style="315"/>
    <col min="8717" max="8717" width="9.7109375" style="315" customWidth="1"/>
    <col min="8718" max="8719" width="9.140625" style="315"/>
    <col min="8720" max="8720" width="8.7109375" style="315" customWidth="1"/>
    <col min="8721" max="8722" width="10.28515625" style="315" bestFit="1" customWidth="1"/>
    <col min="8723" max="8965" width="9.140625" style="315"/>
    <col min="8966" max="8966" width="29.5703125" style="315" customWidth="1"/>
    <col min="8967" max="8967" width="9.140625" style="315"/>
    <col min="8968" max="8968" width="10" style="315" customWidth="1"/>
    <col min="8969" max="8972" width="9.140625" style="315"/>
    <col min="8973" max="8973" width="9.7109375" style="315" customWidth="1"/>
    <col min="8974" max="8975" width="9.140625" style="315"/>
    <col min="8976" max="8976" width="8.7109375" style="315" customWidth="1"/>
    <col min="8977" max="8978" width="10.28515625" style="315" bestFit="1" customWidth="1"/>
    <col min="8979" max="9221" width="9.140625" style="315"/>
    <col min="9222" max="9222" width="29.5703125" style="315" customWidth="1"/>
    <col min="9223" max="9223" width="9.140625" style="315"/>
    <col min="9224" max="9224" width="10" style="315" customWidth="1"/>
    <col min="9225" max="9228" width="9.140625" style="315"/>
    <col min="9229" max="9229" width="9.7109375" style="315" customWidth="1"/>
    <col min="9230" max="9231" width="9.140625" style="315"/>
    <col min="9232" max="9232" width="8.7109375" style="315" customWidth="1"/>
    <col min="9233" max="9234" width="10.28515625" style="315" bestFit="1" customWidth="1"/>
    <col min="9235" max="9477" width="9.140625" style="315"/>
    <col min="9478" max="9478" width="29.5703125" style="315" customWidth="1"/>
    <col min="9479" max="9479" width="9.140625" style="315"/>
    <col min="9480" max="9480" width="10" style="315" customWidth="1"/>
    <col min="9481" max="9484" width="9.140625" style="315"/>
    <col min="9485" max="9485" width="9.7109375" style="315" customWidth="1"/>
    <col min="9486" max="9487" width="9.140625" style="315"/>
    <col min="9488" max="9488" width="8.7109375" style="315" customWidth="1"/>
    <col min="9489" max="9490" width="10.28515625" style="315" bestFit="1" customWidth="1"/>
    <col min="9491" max="9733" width="9.140625" style="315"/>
    <col min="9734" max="9734" width="29.5703125" style="315" customWidth="1"/>
    <col min="9735" max="9735" width="9.140625" style="315"/>
    <col min="9736" max="9736" width="10" style="315" customWidth="1"/>
    <col min="9737" max="9740" width="9.140625" style="315"/>
    <col min="9741" max="9741" width="9.7109375" style="315" customWidth="1"/>
    <col min="9742" max="9743" width="9.140625" style="315"/>
    <col min="9744" max="9744" width="8.7109375" style="315" customWidth="1"/>
    <col min="9745" max="9746" width="10.28515625" style="315" bestFit="1" customWidth="1"/>
    <col min="9747" max="9989" width="9.140625" style="315"/>
    <col min="9990" max="9990" width="29.5703125" style="315" customWidth="1"/>
    <col min="9991" max="9991" width="9.140625" style="315"/>
    <col min="9992" max="9992" width="10" style="315" customWidth="1"/>
    <col min="9993" max="9996" width="9.140625" style="315"/>
    <col min="9997" max="9997" width="9.7109375" style="315" customWidth="1"/>
    <col min="9998" max="9999" width="9.140625" style="315"/>
    <col min="10000" max="10000" width="8.7109375" style="315" customWidth="1"/>
    <col min="10001" max="10002" width="10.28515625" style="315" bestFit="1" customWidth="1"/>
    <col min="10003" max="10245" width="9.140625" style="315"/>
    <col min="10246" max="10246" width="29.5703125" style="315" customWidth="1"/>
    <col min="10247" max="10247" width="9.140625" style="315"/>
    <col min="10248" max="10248" width="10" style="315" customWidth="1"/>
    <col min="10249" max="10252" width="9.140625" style="315"/>
    <col min="10253" max="10253" width="9.7109375" style="315" customWidth="1"/>
    <col min="10254" max="10255" width="9.140625" style="315"/>
    <col min="10256" max="10256" width="8.7109375" style="315" customWidth="1"/>
    <col min="10257" max="10258" width="10.28515625" style="315" bestFit="1" customWidth="1"/>
    <col min="10259" max="10501" width="9.140625" style="315"/>
    <col min="10502" max="10502" width="29.5703125" style="315" customWidth="1"/>
    <col min="10503" max="10503" width="9.140625" style="315"/>
    <col min="10504" max="10504" width="10" style="315" customWidth="1"/>
    <col min="10505" max="10508" width="9.140625" style="315"/>
    <col min="10509" max="10509" width="9.7109375" style="315" customWidth="1"/>
    <col min="10510" max="10511" width="9.140625" style="315"/>
    <col min="10512" max="10512" width="8.7109375" style="315" customWidth="1"/>
    <col min="10513" max="10514" width="10.28515625" style="315" bestFit="1" customWidth="1"/>
    <col min="10515" max="10757" width="9.140625" style="315"/>
    <col min="10758" max="10758" width="29.5703125" style="315" customWidth="1"/>
    <col min="10759" max="10759" width="9.140625" style="315"/>
    <col min="10760" max="10760" width="10" style="315" customWidth="1"/>
    <col min="10761" max="10764" width="9.140625" style="315"/>
    <col min="10765" max="10765" width="9.7109375" style="315" customWidth="1"/>
    <col min="10766" max="10767" width="9.140625" style="315"/>
    <col min="10768" max="10768" width="8.7109375" style="315" customWidth="1"/>
    <col min="10769" max="10770" width="10.28515625" style="315" bestFit="1" customWidth="1"/>
    <col min="10771" max="11013" width="9.140625" style="315"/>
    <col min="11014" max="11014" width="29.5703125" style="315" customWidth="1"/>
    <col min="11015" max="11015" width="9.140625" style="315"/>
    <col min="11016" max="11016" width="10" style="315" customWidth="1"/>
    <col min="11017" max="11020" width="9.140625" style="315"/>
    <col min="11021" max="11021" width="9.7109375" style="315" customWidth="1"/>
    <col min="11022" max="11023" width="9.140625" style="315"/>
    <col min="11024" max="11024" width="8.7109375" style="315" customWidth="1"/>
    <col min="11025" max="11026" width="10.28515625" style="315" bestFit="1" customWidth="1"/>
    <col min="11027" max="11269" width="9.140625" style="315"/>
    <col min="11270" max="11270" width="29.5703125" style="315" customWidth="1"/>
    <col min="11271" max="11271" width="9.140625" style="315"/>
    <col min="11272" max="11272" width="10" style="315" customWidth="1"/>
    <col min="11273" max="11276" width="9.140625" style="315"/>
    <col min="11277" max="11277" width="9.7109375" style="315" customWidth="1"/>
    <col min="11278" max="11279" width="9.140625" style="315"/>
    <col min="11280" max="11280" width="8.7109375" style="315" customWidth="1"/>
    <col min="11281" max="11282" width="10.28515625" style="315" bestFit="1" customWidth="1"/>
    <col min="11283" max="11525" width="9.140625" style="315"/>
    <col min="11526" max="11526" width="29.5703125" style="315" customWidth="1"/>
    <col min="11527" max="11527" width="9.140625" style="315"/>
    <col min="11528" max="11528" width="10" style="315" customWidth="1"/>
    <col min="11529" max="11532" width="9.140625" style="315"/>
    <col min="11533" max="11533" width="9.7109375" style="315" customWidth="1"/>
    <col min="11534" max="11535" width="9.140625" style="315"/>
    <col min="11536" max="11536" width="8.7109375" style="315" customWidth="1"/>
    <col min="11537" max="11538" width="10.28515625" style="315" bestFit="1" customWidth="1"/>
    <col min="11539" max="11781" width="9.140625" style="315"/>
    <col min="11782" max="11782" width="29.5703125" style="315" customWidth="1"/>
    <col min="11783" max="11783" width="9.140625" style="315"/>
    <col min="11784" max="11784" width="10" style="315" customWidth="1"/>
    <col min="11785" max="11788" width="9.140625" style="315"/>
    <col min="11789" max="11789" width="9.7109375" style="315" customWidth="1"/>
    <col min="11790" max="11791" width="9.140625" style="315"/>
    <col min="11792" max="11792" width="8.7109375" style="315" customWidth="1"/>
    <col min="11793" max="11794" width="10.28515625" style="315" bestFit="1" customWidth="1"/>
    <col min="11795" max="12037" width="9.140625" style="315"/>
    <col min="12038" max="12038" width="29.5703125" style="315" customWidth="1"/>
    <col min="12039" max="12039" width="9.140625" style="315"/>
    <col min="12040" max="12040" width="10" style="315" customWidth="1"/>
    <col min="12041" max="12044" width="9.140625" style="315"/>
    <col min="12045" max="12045" width="9.7109375" style="315" customWidth="1"/>
    <col min="12046" max="12047" width="9.140625" style="315"/>
    <col min="12048" max="12048" width="8.7109375" style="315" customWidth="1"/>
    <col min="12049" max="12050" width="10.28515625" style="315" bestFit="1" customWidth="1"/>
    <col min="12051" max="12293" width="9.140625" style="315"/>
    <col min="12294" max="12294" width="29.5703125" style="315" customWidth="1"/>
    <col min="12295" max="12295" width="9.140625" style="315"/>
    <col min="12296" max="12296" width="10" style="315" customWidth="1"/>
    <col min="12297" max="12300" width="9.140625" style="315"/>
    <col min="12301" max="12301" width="9.7109375" style="315" customWidth="1"/>
    <col min="12302" max="12303" width="9.140625" style="315"/>
    <col min="12304" max="12304" width="8.7109375" style="315" customWidth="1"/>
    <col min="12305" max="12306" width="10.28515625" style="315" bestFit="1" customWidth="1"/>
    <col min="12307" max="12549" width="9.140625" style="315"/>
    <col min="12550" max="12550" width="29.5703125" style="315" customWidth="1"/>
    <col min="12551" max="12551" width="9.140625" style="315"/>
    <col min="12552" max="12552" width="10" style="315" customWidth="1"/>
    <col min="12553" max="12556" width="9.140625" style="315"/>
    <col min="12557" max="12557" width="9.7109375" style="315" customWidth="1"/>
    <col min="12558" max="12559" width="9.140625" style="315"/>
    <col min="12560" max="12560" width="8.7109375" style="315" customWidth="1"/>
    <col min="12561" max="12562" width="10.28515625" style="315" bestFit="1" customWidth="1"/>
    <col min="12563" max="12805" width="9.140625" style="315"/>
    <col min="12806" max="12806" width="29.5703125" style="315" customWidth="1"/>
    <col min="12807" max="12807" width="9.140625" style="315"/>
    <col min="12808" max="12808" width="10" style="315" customWidth="1"/>
    <col min="12809" max="12812" width="9.140625" style="315"/>
    <col min="12813" max="12813" width="9.7109375" style="315" customWidth="1"/>
    <col min="12814" max="12815" width="9.140625" style="315"/>
    <col min="12816" max="12816" width="8.7109375" style="315" customWidth="1"/>
    <col min="12817" max="12818" width="10.28515625" style="315" bestFit="1" customWidth="1"/>
    <col min="12819" max="13061" width="9.140625" style="315"/>
    <col min="13062" max="13062" width="29.5703125" style="315" customWidth="1"/>
    <col min="13063" max="13063" width="9.140625" style="315"/>
    <col min="13064" max="13064" width="10" style="315" customWidth="1"/>
    <col min="13065" max="13068" width="9.140625" style="315"/>
    <col min="13069" max="13069" width="9.7109375" style="315" customWidth="1"/>
    <col min="13070" max="13071" width="9.140625" style="315"/>
    <col min="13072" max="13072" width="8.7109375" style="315" customWidth="1"/>
    <col min="13073" max="13074" width="10.28515625" style="315" bestFit="1" customWidth="1"/>
    <col min="13075" max="13317" width="9.140625" style="315"/>
    <col min="13318" max="13318" width="29.5703125" style="315" customWidth="1"/>
    <col min="13319" max="13319" width="9.140625" style="315"/>
    <col min="13320" max="13320" width="10" style="315" customWidth="1"/>
    <col min="13321" max="13324" width="9.140625" style="315"/>
    <col min="13325" max="13325" width="9.7109375" style="315" customWidth="1"/>
    <col min="13326" max="13327" width="9.140625" style="315"/>
    <col min="13328" max="13328" width="8.7109375" style="315" customWidth="1"/>
    <col min="13329" max="13330" width="10.28515625" style="315" bestFit="1" customWidth="1"/>
    <col min="13331" max="13573" width="9.140625" style="315"/>
    <col min="13574" max="13574" width="29.5703125" style="315" customWidth="1"/>
    <col min="13575" max="13575" width="9.140625" style="315"/>
    <col min="13576" max="13576" width="10" style="315" customWidth="1"/>
    <col min="13577" max="13580" width="9.140625" style="315"/>
    <col min="13581" max="13581" width="9.7109375" style="315" customWidth="1"/>
    <col min="13582" max="13583" width="9.140625" style="315"/>
    <col min="13584" max="13584" width="8.7109375" style="315" customWidth="1"/>
    <col min="13585" max="13586" width="10.28515625" style="315" bestFit="1" customWidth="1"/>
    <col min="13587" max="13829" width="9.140625" style="315"/>
    <col min="13830" max="13830" width="29.5703125" style="315" customWidth="1"/>
    <col min="13831" max="13831" width="9.140625" style="315"/>
    <col min="13832" max="13832" width="10" style="315" customWidth="1"/>
    <col min="13833" max="13836" width="9.140625" style="315"/>
    <col min="13837" max="13837" width="9.7109375" style="315" customWidth="1"/>
    <col min="13838" max="13839" width="9.140625" style="315"/>
    <col min="13840" max="13840" width="8.7109375" style="315" customWidth="1"/>
    <col min="13841" max="13842" width="10.28515625" style="315" bestFit="1" customWidth="1"/>
    <col min="13843" max="14085" width="9.140625" style="315"/>
    <col min="14086" max="14086" width="29.5703125" style="315" customWidth="1"/>
    <col min="14087" max="14087" width="9.140625" style="315"/>
    <col min="14088" max="14088" width="10" style="315" customWidth="1"/>
    <col min="14089" max="14092" width="9.140625" style="315"/>
    <col min="14093" max="14093" width="9.7109375" style="315" customWidth="1"/>
    <col min="14094" max="14095" width="9.140625" style="315"/>
    <col min="14096" max="14096" width="8.7109375" style="315" customWidth="1"/>
    <col min="14097" max="14098" width="10.28515625" style="315" bestFit="1" customWidth="1"/>
    <col min="14099" max="14341" width="9.140625" style="315"/>
    <col min="14342" max="14342" width="29.5703125" style="315" customWidth="1"/>
    <col min="14343" max="14343" width="9.140625" style="315"/>
    <col min="14344" max="14344" width="10" style="315" customWidth="1"/>
    <col min="14345" max="14348" width="9.140625" style="315"/>
    <col min="14349" max="14349" width="9.7109375" style="315" customWidth="1"/>
    <col min="14350" max="14351" width="9.140625" style="315"/>
    <col min="14352" max="14352" width="8.7109375" style="315" customWidth="1"/>
    <col min="14353" max="14354" width="10.28515625" style="315" bestFit="1" customWidth="1"/>
    <col min="14355" max="14597" width="9.140625" style="315"/>
    <col min="14598" max="14598" width="29.5703125" style="315" customWidth="1"/>
    <col min="14599" max="14599" width="9.140625" style="315"/>
    <col min="14600" max="14600" width="10" style="315" customWidth="1"/>
    <col min="14601" max="14604" width="9.140625" style="315"/>
    <col min="14605" max="14605" width="9.7109375" style="315" customWidth="1"/>
    <col min="14606" max="14607" width="9.140625" style="315"/>
    <col min="14608" max="14608" width="8.7109375" style="315" customWidth="1"/>
    <col min="14609" max="14610" width="10.28515625" style="315" bestFit="1" customWidth="1"/>
    <col min="14611" max="14853" width="9.140625" style="315"/>
    <col min="14854" max="14854" width="29.5703125" style="315" customWidth="1"/>
    <col min="14855" max="14855" width="9.140625" style="315"/>
    <col min="14856" max="14856" width="10" style="315" customWidth="1"/>
    <col min="14857" max="14860" width="9.140625" style="315"/>
    <col min="14861" max="14861" width="9.7109375" style="315" customWidth="1"/>
    <col min="14862" max="14863" width="9.140625" style="315"/>
    <col min="14864" max="14864" width="8.7109375" style="315" customWidth="1"/>
    <col min="14865" max="14866" width="10.28515625" style="315" bestFit="1" customWidth="1"/>
    <col min="14867" max="15109" width="9.140625" style="315"/>
    <col min="15110" max="15110" width="29.5703125" style="315" customWidth="1"/>
    <col min="15111" max="15111" width="9.140625" style="315"/>
    <col min="15112" max="15112" width="10" style="315" customWidth="1"/>
    <col min="15113" max="15116" width="9.140625" style="315"/>
    <col min="15117" max="15117" width="9.7109375" style="315" customWidth="1"/>
    <col min="15118" max="15119" width="9.140625" style="315"/>
    <col min="15120" max="15120" width="8.7109375" style="315" customWidth="1"/>
    <col min="15121" max="15122" width="10.28515625" style="315" bestFit="1" customWidth="1"/>
    <col min="15123" max="15365" width="9.140625" style="315"/>
    <col min="15366" max="15366" width="29.5703125" style="315" customWidth="1"/>
    <col min="15367" max="15367" width="9.140625" style="315"/>
    <col min="15368" max="15368" width="10" style="315" customWidth="1"/>
    <col min="15369" max="15372" width="9.140625" style="315"/>
    <col min="15373" max="15373" width="9.7109375" style="315" customWidth="1"/>
    <col min="15374" max="15375" width="9.140625" style="315"/>
    <col min="15376" max="15376" width="8.7109375" style="315" customWidth="1"/>
    <col min="15377" max="15378" width="10.28515625" style="315" bestFit="1" customWidth="1"/>
    <col min="15379" max="15621" width="9.140625" style="315"/>
    <col min="15622" max="15622" width="29.5703125" style="315" customWidth="1"/>
    <col min="15623" max="15623" width="9.140625" style="315"/>
    <col min="15624" max="15624" width="10" style="315" customWidth="1"/>
    <col min="15625" max="15628" width="9.140625" style="315"/>
    <col min="15629" max="15629" width="9.7109375" style="315" customWidth="1"/>
    <col min="15630" max="15631" width="9.140625" style="315"/>
    <col min="15632" max="15632" width="8.7109375" style="315" customWidth="1"/>
    <col min="15633" max="15634" width="10.28515625" style="315" bestFit="1" customWidth="1"/>
    <col min="15635" max="15877" width="9.140625" style="315"/>
    <col min="15878" max="15878" width="29.5703125" style="315" customWidth="1"/>
    <col min="15879" max="15879" width="9.140625" style="315"/>
    <col min="15880" max="15880" width="10" style="315" customWidth="1"/>
    <col min="15881" max="15884" width="9.140625" style="315"/>
    <col min="15885" max="15885" width="9.7109375" style="315" customWidth="1"/>
    <col min="15886" max="15887" width="9.140625" style="315"/>
    <col min="15888" max="15888" width="8.7109375" style="315" customWidth="1"/>
    <col min="15889" max="15890" width="10.28515625" style="315" bestFit="1" customWidth="1"/>
    <col min="15891" max="16133" width="9.140625" style="315"/>
    <col min="16134" max="16134" width="29.5703125" style="315" customWidth="1"/>
    <col min="16135" max="16135" width="9.140625" style="315"/>
    <col min="16136" max="16136" width="10" style="315" customWidth="1"/>
    <col min="16137" max="16140" width="9.140625" style="315"/>
    <col min="16141" max="16141" width="9.7109375" style="315" customWidth="1"/>
    <col min="16142" max="16143" width="9.140625" style="315"/>
    <col min="16144" max="16144" width="8.7109375" style="315" customWidth="1"/>
    <col min="16145" max="16146" width="10.28515625" style="315" bestFit="1" customWidth="1"/>
    <col min="16147" max="16384" width="9.140625" style="315"/>
  </cols>
  <sheetData>
    <row r="5" spans="5:19" ht="15.75" x14ac:dyDescent="0.25">
      <c r="E5" s="309" t="s">
        <v>613</v>
      </c>
      <c r="F5" s="309"/>
      <c r="G5" s="309"/>
      <c r="H5" s="309"/>
      <c r="I5" s="310"/>
      <c r="J5" s="311"/>
      <c r="K5" s="312"/>
      <c r="L5" s="313"/>
      <c r="M5" s="314"/>
      <c r="N5" s="314"/>
      <c r="O5" s="314"/>
    </row>
    <row r="6" spans="5:19" x14ac:dyDescent="0.2">
      <c r="E6" s="316"/>
      <c r="F6" s="317"/>
      <c r="G6" s="317"/>
      <c r="H6" s="317"/>
      <c r="I6" s="318"/>
      <c r="J6" s="311"/>
      <c r="K6" s="312"/>
      <c r="L6" s="313"/>
      <c r="M6" s="314"/>
      <c r="N6" s="314"/>
      <c r="O6" s="314"/>
    </row>
    <row r="7" spans="5:19" x14ac:dyDescent="0.2">
      <c r="E7" s="462" t="s">
        <v>614</v>
      </c>
      <c r="F7" s="465" t="s">
        <v>615</v>
      </c>
      <c r="G7" s="462" t="s">
        <v>616</v>
      </c>
      <c r="H7" s="468" t="s">
        <v>617</v>
      </c>
      <c r="I7" s="318" t="s">
        <v>618</v>
      </c>
      <c r="J7" s="319" t="s">
        <v>619</v>
      </c>
      <c r="K7" s="320"/>
      <c r="L7" s="469" t="s">
        <v>620</v>
      </c>
      <c r="M7" s="458" t="s">
        <v>621</v>
      </c>
      <c r="N7" s="321"/>
      <c r="O7" s="321"/>
    </row>
    <row r="8" spans="5:19" ht="12.75" customHeight="1" x14ac:dyDescent="0.2">
      <c r="E8" s="463"/>
      <c r="F8" s="466"/>
      <c r="G8" s="463"/>
      <c r="H8" s="468"/>
      <c r="I8" s="322"/>
      <c r="J8" s="311" t="s">
        <v>622</v>
      </c>
      <c r="K8" s="323"/>
      <c r="L8" s="469"/>
      <c r="M8" s="458"/>
      <c r="N8" s="314"/>
      <c r="O8" s="314"/>
    </row>
    <row r="9" spans="5:19" x14ac:dyDescent="0.2">
      <c r="E9" s="464"/>
      <c r="F9" s="467"/>
      <c r="G9" s="464"/>
      <c r="H9" s="468"/>
      <c r="I9" s="324"/>
      <c r="J9" s="311"/>
      <c r="K9" s="323"/>
      <c r="L9" s="469"/>
      <c r="M9" s="458"/>
      <c r="N9" s="314"/>
      <c r="O9" s="325"/>
      <c r="P9" s="315" t="s">
        <v>623</v>
      </c>
    </row>
    <row r="10" spans="5:19" x14ac:dyDescent="0.2">
      <c r="E10" s="326" t="s">
        <v>624</v>
      </c>
      <c r="F10" s="327" t="s">
        <v>625</v>
      </c>
      <c r="G10" s="328">
        <v>8</v>
      </c>
      <c r="H10" s="329">
        <f>+G10*21</f>
        <v>168</v>
      </c>
      <c r="I10" s="324">
        <v>1.31</v>
      </c>
      <c r="J10" s="330">
        <v>130.88999999999999</v>
      </c>
      <c r="K10" s="323">
        <f>+J10/168*H10</f>
        <v>130.88999999999999</v>
      </c>
      <c r="L10" s="331">
        <v>6</v>
      </c>
      <c r="M10" s="332">
        <f>+K10*L10</f>
        <v>785.33999999999992</v>
      </c>
      <c r="N10" s="314"/>
      <c r="O10" s="314"/>
      <c r="P10" s="333" t="s">
        <v>138</v>
      </c>
      <c r="Q10" s="333" t="s">
        <v>626</v>
      </c>
      <c r="R10" s="334" t="s">
        <v>627</v>
      </c>
      <c r="S10" s="335"/>
    </row>
    <row r="11" spans="5:19" x14ac:dyDescent="0.2">
      <c r="E11" s="336" t="s">
        <v>628</v>
      </c>
      <c r="F11" s="337" t="s">
        <v>629</v>
      </c>
      <c r="G11" s="328">
        <v>4</v>
      </c>
      <c r="H11" s="329">
        <f>+G11*21</f>
        <v>84</v>
      </c>
      <c r="I11" s="324">
        <v>1.4059999999999999</v>
      </c>
      <c r="J11" s="330">
        <v>130.88999999999999</v>
      </c>
      <c r="K11" s="323">
        <f>+J11/168*H11</f>
        <v>65.444999999999993</v>
      </c>
      <c r="L11" s="331">
        <v>6</v>
      </c>
      <c r="M11" s="332">
        <f>+K11*L11</f>
        <v>392.66999999999996</v>
      </c>
      <c r="N11" s="314"/>
      <c r="O11" s="314"/>
      <c r="P11" s="338">
        <v>3111</v>
      </c>
      <c r="Q11" s="339">
        <v>2637.18</v>
      </c>
      <c r="R11" s="340">
        <v>2650</v>
      </c>
      <c r="S11" s="341"/>
    </row>
    <row r="12" spans="5:19" x14ac:dyDescent="0.2">
      <c r="E12" s="336" t="s">
        <v>630</v>
      </c>
      <c r="F12" s="337" t="s">
        <v>631</v>
      </c>
      <c r="G12" s="342">
        <v>8</v>
      </c>
      <c r="H12" s="329">
        <f>+G12*21</f>
        <v>168</v>
      </c>
      <c r="I12" s="324">
        <v>1.4059999999999999</v>
      </c>
      <c r="J12" s="330">
        <v>130.88999999999999</v>
      </c>
      <c r="K12" s="323">
        <f>+J12/168*H12</f>
        <v>130.88999999999999</v>
      </c>
      <c r="L12" s="331">
        <v>6</v>
      </c>
      <c r="M12" s="332">
        <f>+K12*L12</f>
        <v>785.33999999999992</v>
      </c>
      <c r="N12" s="314"/>
      <c r="O12" s="314"/>
      <c r="P12" s="343">
        <v>3132</v>
      </c>
      <c r="Q12" s="344">
        <f>+Q11*16.5/100</f>
        <v>435.13469999999995</v>
      </c>
      <c r="R12" s="345">
        <v>440</v>
      </c>
      <c r="S12" s="346"/>
    </row>
    <row r="13" spans="5:19" x14ac:dyDescent="0.2">
      <c r="E13" s="336" t="s">
        <v>632</v>
      </c>
      <c r="F13" s="337" t="s">
        <v>633</v>
      </c>
      <c r="G13" s="342">
        <v>2</v>
      </c>
      <c r="H13" s="329">
        <f>+G13*21</f>
        <v>42</v>
      </c>
      <c r="I13" s="324">
        <v>0.81499999999999995</v>
      </c>
      <c r="J13" s="330">
        <v>163.62</v>
      </c>
      <c r="K13" s="323">
        <f>+J13/168*H13</f>
        <v>40.905000000000001</v>
      </c>
      <c r="L13" s="331">
        <v>6</v>
      </c>
      <c r="M13" s="332">
        <f>+K13*L13</f>
        <v>245.43</v>
      </c>
      <c r="N13" s="314"/>
      <c r="O13" s="314"/>
      <c r="P13" s="454" t="s">
        <v>634</v>
      </c>
      <c r="Q13" s="455">
        <f>+Q11+Q12</f>
        <v>3072.3146999999999</v>
      </c>
      <c r="R13" s="459">
        <f>+R11+R12</f>
        <v>3090</v>
      </c>
      <c r="S13" s="347"/>
    </row>
    <row r="14" spans="5:19" x14ac:dyDescent="0.2">
      <c r="E14" s="333" t="s">
        <v>635</v>
      </c>
      <c r="F14" s="348" t="s">
        <v>636</v>
      </c>
      <c r="G14" s="349">
        <v>3.5</v>
      </c>
      <c r="H14" s="329">
        <f>+G14*21</f>
        <v>73.5</v>
      </c>
      <c r="I14" s="324">
        <v>0.63100000000000001</v>
      </c>
      <c r="J14" s="330">
        <v>163.19999999999999</v>
      </c>
      <c r="K14" s="323">
        <f>+J14/168*H14</f>
        <v>71.399999999999991</v>
      </c>
      <c r="L14" s="331">
        <v>6</v>
      </c>
      <c r="M14" s="332">
        <f>+K14*L14</f>
        <v>428.4</v>
      </c>
      <c r="N14" s="314"/>
      <c r="O14" s="314"/>
      <c r="P14" s="454"/>
      <c r="Q14" s="455"/>
      <c r="R14" s="460"/>
      <c r="S14" s="350"/>
    </row>
    <row r="15" spans="5:19" x14ac:dyDescent="0.2">
      <c r="E15" s="333"/>
      <c r="F15" s="351"/>
      <c r="G15" s="333"/>
      <c r="H15" s="352"/>
      <c r="I15" s="324"/>
      <c r="J15" s="353"/>
      <c r="K15" s="354"/>
      <c r="L15" s="355"/>
      <c r="M15" s="355">
        <f>SUM(M10:M14)</f>
        <v>2637.18</v>
      </c>
      <c r="N15" s="355"/>
      <c r="O15" s="355"/>
    </row>
    <row r="16" spans="5:19" x14ac:dyDescent="0.2">
      <c r="E16" s="352"/>
      <c r="F16" s="352"/>
      <c r="G16" s="352"/>
      <c r="H16" s="352"/>
      <c r="I16" s="324"/>
      <c r="J16" s="353"/>
      <c r="K16" s="354"/>
      <c r="L16" s="355"/>
      <c r="M16" s="355"/>
      <c r="N16" s="355"/>
      <c r="O16" s="355"/>
    </row>
    <row r="21" spans="5:28" ht="15.75" x14ac:dyDescent="0.25">
      <c r="E21" s="461" t="s">
        <v>637</v>
      </c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356"/>
      <c r="S21" s="357"/>
      <c r="T21" s="310"/>
      <c r="U21" s="358"/>
      <c r="V21" s="359"/>
      <c r="W21" s="359"/>
      <c r="X21" s="360"/>
      <c r="Y21" s="360"/>
      <c r="Z21" s="361"/>
      <c r="AA21" s="361"/>
      <c r="AB21" s="361"/>
    </row>
    <row r="22" spans="5:28" x14ac:dyDescent="0.2">
      <c r="E22" s="362"/>
      <c r="F22" s="363"/>
      <c r="G22" s="363"/>
      <c r="H22" s="363"/>
      <c r="I22" s="363"/>
      <c r="J22" s="364"/>
      <c r="K22" s="365"/>
      <c r="L22" s="357"/>
      <c r="M22" s="357"/>
      <c r="N22" s="357"/>
      <c r="O22" s="357"/>
      <c r="P22" s="357"/>
      <c r="Q22" s="357"/>
      <c r="R22" s="357"/>
      <c r="S22" s="366"/>
      <c r="T22" s="318"/>
      <c r="U22" s="367"/>
      <c r="V22" s="368"/>
      <c r="W22" s="368"/>
      <c r="X22" s="313"/>
      <c r="Y22" s="313"/>
      <c r="Z22" s="314"/>
      <c r="AA22" s="314"/>
      <c r="AB22" s="314"/>
    </row>
    <row r="23" spans="5:28" x14ac:dyDescent="0.2">
      <c r="E23" s="462" t="s">
        <v>614</v>
      </c>
      <c r="F23" s="465" t="s">
        <v>615</v>
      </c>
      <c r="G23" s="462" t="s">
        <v>616</v>
      </c>
      <c r="H23" s="468" t="s">
        <v>617</v>
      </c>
      <c r="I23" s="318" t="s">
        <v>618</v>
      </c>
      <c r="J23" s="319" t="s">
        <v>619</v>
      </c>
      <c r="K23" s="369"/>
      <c r="L23" s="469" t="s">
        <v>620</v>
      </c>
      <c r="M23" s="458" t="s">
        <v>621</v>
      </c>
      <c r="N23" s="318"/>
      <c r="O23" s="318"/>
      <c r="P23" s="315" t="s">
        <v>623</v>
      </c>
      <c r="T23" s="318"/>
      <c r="U23" s="370"/>
      <c r="V23" s="321"/>
      <c r="W23" s="319"/>
      <c r="X23" s="371"/>
      <c r="Y23" s="321"/>
      <c r="Z23" s="321"/>
      <c r="AA23" s="321"/>
      <c r="AB23" s="321"/>
    </row>
    <row r="24" spans="5:28" x14ac:dyDescent="0.2">
      <c r="E24" s="463"/>
      <c r="F24" s="466"/>
      <c r="G24" s="463"/>
      <c r="H24" s="468"/>
      <c r="I24" s="372"/>
      <c r="J24" s="311" t="s">
        <v>622</v>
      </c>
      <c r="K24" s="373"/>
      <c r="L24" s="469"/>
      <c r="M24" s="458"/>
      <c r="N24" s="372"/>
      <c r="O24" s="372"/>
      <c r="P24" s="333" t="s">
        <v>138</v>
      </c>
      <c r="Q24" s="333" t="s">
        <v>626</v>
      </c>
      <c r="R24" s="334" t="s">
        <v>627</v>
      </c>
      <c r="S24" s="335"/>
      <c r="T24" s="372"/>
      <c r="U24" s="374"/>
      <c r="V24" s="368"/>
      <c r="W24" s="368"/>
      <c r="X24" s="314"/>
      <c r="Y24" s="314"/>
      <c r="Z24" s="314"/>
      <c r="AA24" s="314"/>
      <c r="AB24" s="314"/>
    </row>
    <row r="25" spans="5:28" x14ac:dyDescent="0.2">
      <c r="E25" s="464"/>
      <c r="F25" s="467"/>
      <c r="G25" s="464"/>
      <c r="H25" s="468"/>
      <c r="I25" s="324"/>
      <c r="J25" s="324"/>
      <c r="K25" s="375"/>
      <c r="L25" s="469"/>
      <c r="M25" s="458"/>
      <c r="N25" s="324"/>
      <c r="O25" s="324"/>
      <c r="P25" s="338">
        <v>3111</v>
      </c>
      <c r="Q25" s="339">
        <f>+M26</f>
        <v>628.27199999999993</v>
      </c>
      <c r="R25" s="340">
        <v>630</v>
      </c>
      <c r="S25" s="341"/>
      <c r="T25" s="324"/>
      <c r="U25" s="376"/>
      <c r="V25" s="377"/>
      <c r="W25" s="377"/>
      <c r="X25" s="314"/>
      <c r="Y25" s="314"/>
      <c r="Z25" s="314"/>
      <c r="AA25" s="314"/>
      <c r="AB25" s="314"/>
    </row>
    <row r="26" spans="5:28" x14ac:dyDescent="0.2">
      <c r="E26" s="378" t="s">
        <v>624</v>
      </c>
      <c r="F26" s="379" t="s">
        <v>638</v>
      </c>
      <c r="G26" s="380">
        <v>6.4</v>
      </c>
      <c r="H26" s="381">
        <f>+G26*21</f>
        <v>134.4</v>
      </c>
      <c r="I26" s="382">
        <v>1.4059999999999999</v>
      </c>
      <c r="J26" s="383">
        <v>130.88999999999999</v>
      </c>
      <c r="K26" s="383">
        <f>+J26/168*H26</f>
        <v>104.71199999999999</v>
      </c>
      <c r="L26" s="384">
        <v>6</v>
      </c>
      <c r="M26" s="382">
        <f>+K26*L26</f>
        <v>628.27199999999993</v>
      </c>
      <c r="N26" s="382"/>
      <c r="O26" s="382"/>
      <c r="P26" s="343">
        <v>3132</v>
      </c>
      <c r="Q26" s="344">
        <f>+Q25*16.5/100</f>
        <v>103.66488</v>
      </c>
      <c r="R26" s="345">
        <v>105</v>
      </c>
      <c r="S26" s="346"/>
      <c r="T26" s="382"/>
      <c r="U26" s="385"/>
      <c r="V26" s="386"/>
      <c r="W26" s="386"/>
      <c r="X26" s="314"/>
      <c r="Y26" s="314"/>
      <c r="Z26" s="332"/>
      <c r="AA26" s="314"/>
      <c r="AB26" s="314"/>
    </row>
    <row r="27" spans="5:28" x14ac:dyDescent="0.2">
      <c r="E27" s="378"/>
      <c r="F27" s="379"/>
      <c r="G27" s="337"/>
      <c r="H27" s="381"/>
      <c r="I27" s="387"/>
      <c r="J27" s="388"/>
      <c r="K27" s="389"/>
      <c r="L27" s="390"/>
      <c r="M27" s="390"/>
      <c r="N27" s="390"/>
      <c r="O27" s="391"/>
      <c r="P27" s="454" t="s">
        <v>634</v>
      </c>
      <c r="Q27" s="455">
        <f>+Q25+Q26</f>
        <v>731.93687999999997</v>
      </c>
      <c r="R27" s="456">
        <f>+R25+R26</f>
        <v>735</v>
      </c>
      <c r="S27" s="347"/>
      <c r="T27" s="382"/>
      <c r="U27" s="392"/>
      <c r="V27" s="386"/>
      <c r="W27" s="386"/>
      <c r="X27" s="314"/>
      <c r="Y27" s="314"/>
      <c r="Z27" s="332"/>
      <c r="AA27" s="314"/>
      <c r="AB27" s="314"/>
    </row>
    <row r="28" spans="5:28" x14ac:dyDescent="0.2">
      <c r="E28" s="393"/>
      <c r="F28" s="394"/>
      <c r="G28" s="393"/>
      <c r="H28" s="352"/>
      <c r="I28" s="395"/>
      <c r="J28" s="388"/>
      <c r="K28" s="389"/>
      <c r="L28" s="390"/>
      <c r="M28" s="390"/>
      <c r="N28" s="390"/>
      <c r="O28" s="390"/>
      <c r="P28" s="454"/>
      <c r="Q28" s="455"/>
      <c r="R28" s="457"/>
      <c r="S28" s="350"/>
      <c r="T28" s="310"/>
      <c r="U28" s="367"/>
      <c r="V28" s="368"/>
      <c r="W28" s="368"/>
      <c r="X28" s="313"/>
      <c r="Y28" s="313"/>
      <c r="Z28" s="314"/>
      <c r="AA28" s="314"/>
      <c r="AB28" s="314"/>
    </row>
    <row r="33" spans="5:19" x14ac:dyDescent="0.2">
      <c r="E33" s="396" t="s">
        <v>639</v>
      </c>
    </row>
    <row r="35" spans="5:19" x14ac:dyDescent="0.2">
      <c r="E35" s="462" t="s">
        <v>614</v>
      </c>
      <c r="F35" s="465" t="s">
        <v>615</v>
      </c>
      <c r="G35" s="462" t="s">
        <v>616</v>
      </c>
      <c r="H35" s="468" t="s">
        <v>617</v>
      </c>
      <c r="I35" s="318" t="s">
        <v>618</v>
      </c>
      <c r="J35" s="319" t="s">
        <v>619</v>
      </c>
      <c r="K35" s="320"/>
      <c r="L35" s="469" t="s">
        <v>620</v>
      </c>
      <c r="M35" s="458" t="s">
        <v>621</v>
      </c>
      <c r="P35" s="315" t="s">
        <v>623</v>
      </c>
    </row>
    <row r="36" spans="5:19" x14ac:dyDescent="0.2">
      <c r="E36" s="463"/>
      <c r="F36" s="466"/>
      <c r="G36" s="463"/>
      <c r="H36" s="468"/>
      <c r="I36" s="322"/>
      <c r="J36" s="311" t="s">
        <v>622</v>
      </c>
      <c r="K36" s="323"/>
      <c r="L36" s="469"/>
      <c r="M36" s="458"/>
      <c r="P36" s="333" t="s">
        <v>138</v>
      </c>
      <c r="Q36" s="333" t="s">
        <v>626</v>
      </c>
      <c r="R36" s="334" t="s">
        <v>627</v>
      </c>
      <c r="S36" s="335"/>
    </row>
    <row r="37" spans="5:19" x14ac:dyDescent="0.2">
      <c r="E37" s="464"/>
      <c r="F37" s="467"/>
      <c r="G37" s="464"/>
      <c r="H37" s="468"/>
      <c r="I37" s="324"/>
      <c r="J37" s="311"/>
      <c r="K37" s="323"/>
      <c r="L37" s="469"/>
      <c r="M37" s="458"/>
      <c r="P37" s="338">
        <v>3111</v>
      </c>
      <c r="Q37" s="339">
        <f>+M92</f>
        <v>26525.169750000001</v>
      </c>
      <c r="R37" s="340">
        <v>27000</v>
      </c>
      <c r="S37" s="341"/>
    </row>
    <row r="38" spans="5:19" x14ac:dyDescent="0.2">
      <c r="E38" s="398">
        <v>1</v>
      </c>
      <c r="F38" s="399" t="s">
        <v>640</v>
      </c>
      <c r="G38" s="400">
        <v>2.4</v>
      </c>
      <c r="H38" s="315">
        <f>+G38*21</f>
        <v>50.4</v>
      </c>
      <c r="I38" s="401">
        <v>1.4059999999999999</v>
      </c>
      <c r="J38" s="383">
        <v>130.88999999999999</v>
      </c>
      <c r="K38" s="397">
        <f>+J38/168*H38</f>
        <v>39.266999999999996</v>
      </c>
      <c r="L38" s="315">
        <v>6</v>
      </c>
      <c r="M38" s="397">
        <f>+L38*K38</f>
        <v>235.60199999999998</v>
      </c>
      <c r="P38" s="343">
        <v>3132</v>
      </c>
      <c r="Q38" s="344">
        <f>+Q37*16.5/100</f>
        <v>4376.6530087500005</v>
      </c>
      <c r="R38" s="345">
        <v>4500</v>
      </c>
      <c r="S38" s="346"/>
    </row>
    <row r="39" spans="5:19" x14ac:dyDescent="0.2">
      <c r="E39" s="402">
        <v>2</v>
      </c>
      <c r="F39" s="403" t="s">
        <v>641</v>
      </c>
      <c r="G39" s="404">
        <v>5.8</v>
      </c>
      <c r="H39" s="315">
        <f t="shared" ref="H39:H91" si="0">+G39*21</f>
        <v>121.8</v>
      </c>
      <c r="I39" s="401">
        <v>1.31</v>
      </c>
      <c r="J39" s="383">
        <v>130.88999999999999</v>
      </c>
      <c r="K39" s="397">
        <f t="shared" ref="K39:K91" si="1">+J39/168*H39</f>
        <v>94.89524999999999</v>
      </c>
      <c r="L39" s="315">
        <v>6</v>
      </c>
      <c r="M39" s="397">
        <f t="shared" ref="M39:M91" si="2">+L39*K39</f>
        <v>569.37149999999997</v>
      </c>
      <c r="P39" s="454" t="s">
        <v>634</v>
      </c>
      <c r="Q39" s="455">
        <f>+Q37+Q38</f>
        <v>30901.822758750001</v>
      </c>
      <c r="R39" s="456">
        <f>+R37+R38</f>
        <v>31500</v>
      </c>
      <c r="S39" s="347"/>
    </row>
    <row r="40" spans="5:19" x14ac:dyDescent="0.2">
      <c r="E40" s="402"/>
      <c r="F40" s="405"/>
      <c r="G40" s="404">
        <v>2.2000000000000002</v>
      </c>
      <c r="H40" s="315">
        <f t="shared" si="0"/>
        <v>46.2</v>
      </c>
      <c r="I40" s="401">
        <v>1.044</v>
      </c>
      <c r="J40" s="383">
        <v>130.88999999999999</v>
      </c>
      <c r="K40" s="397">
        <f t="shared" si="1"/>
        <v>35.994749999999996</v>
      </c>
      <c r="L40" s="315">
        <v>6</v>
      </c>
      <c r="M40" s="397">
        <f t="shared" si="2"/>
        <v>215.96849999999998</v>
      </c>
      <c r="P40" s="454"/>
      <c r="Q40" s="455"/>
      <c r="R40" s="457"/>
      <c r="S40" s="350"/>
    </row>
    <row r="41" spans="5:19" x14ac:dyDescent="0.2">
      <c r="E41" s="406">
        <v>3</v>
      </c>
      <c r="F41" s="407" t="s">
        <v>642</v>
      </c>
      <c r="G41" s="408">
        <v>8</v>
      </c>
      <c r="H41" s="315">
        <f t="shared" si="0"/>
        <v>168</v>
      </c>
      <c r="I41" s="401">
        <v>1.31</v>
      </c>
      <c r="J41" s="383">
        <v>130.88999999999999</v>
      </c>
      <c r="K41" s="397">
        <f t="shared" si="1"/>
        <v>130.88999999999999</v>
      </c>
      <c r="L41" s="315">
        <v>6</v>
      </c>
      <c r="M41" s="397">
        <f t="shared" si="2"/>
        <v>785.33999999999992</v>
      </c>
    </row>
    <row r="42" spans="5:19" x14ac:dyDescent="0.2">
      <c r="E42" s="406">
        <v>4</v>
      </c>
      <c r="F42" s="407" t="s">
        <v>643</v>
      </c>
      <c r="G42" s="408">
        <v>8</v>
      </c>
      <c r="H42" s="315">
        <f t="shared" si="0"/>
        <v>168</v>
      </c>
      <c r="I42" s="401">
        <v>1.31</v>
      </c>
      <c r="J42" s="383">
        <v>130.88999999999999</v>
      </c>
      <c r="K42" s="397">
        <f t="shared" si="1"/>
        <v>130.88999999999999</v>
      </c>
      <c r="L42" s="315">
        <v>6</v>
      </c>
      <c r="M42" s="397">
        <f t="shared" si="2"/>
        <v>785.33999999999992</v>
      </c>
    </row>
    <row r="43" spans="5:19" x14ac:dyDescent="0.2">
      <c r="E43" s="406">
        <v>5</v>
      </c>
      <c r="F43" s="381" t="s">
        <v>644</v>
      </c>
      <c r="G43" s="408">
        <v>4.8</v>
      </c>
      <c r="H43" s="315">
        <f t="shared" si="0"/>
        <v>100.8</v>
      </c>
      <c r="I43" s="401">
        <v>1.31</v>
      </c>
      <c r="J43" s="383">
        <v>130.88999999999999</v>
      </c>
      <c r="K43" s="397">
        <f t="shared" si="1"/>
        <v>78.533999999999992</v>
      </c>
      <c r="L43" s="315">
        <v>6</v>
      </c>
      <c r="M43" s="397">
        <f t="shared" si="2"/>
        <v>471.20399999999995</v>
      </c>
    </row>
    <row r="44" spans="5:19" x14ac:dyDescent="0.2">
      <c r="E44" s="406">
        <v>6</v>
      </c>
      <c r="F44" s="409" t="s">
        <v>645</v>
      </c>
      <c r="G44" s="408">
        <v>1.6</v>
      </c>
      <c r="H44" s="315">
        <f t="shared" si="0"/>
        <v>33.6</v>
      </c>
      <c r="I44" s="401">
        <v>1.4059999999999999</v>
      </c>
      <c r="J44" s="383">
        <v>130.88999999999999</v>
      </c>
      <c r="K44" s="397">
        <f t="shared" si="1"/>
        <v>26.177999999999997</v>
      </c>
      <c r="L44" s="315">
        <v>6</v>
      </c>
      <c r="M44" s="397">
        <f t="shared" si="2"/>
        <v>157.06799999999998</v>
      </c>
    </row>
    <row r="45" spans="5:19" x14ac:dyDescent="0.2">
      <c r="E45" s="406">
        <v>7</v>
      </c>
      <c r="F45" s="410" t="s">
        <v>646</v>
      </c>
      <c r="G45" s="404">
        <v>4</v>
      </c>
      <c r="H45" s="315">
        <f t="shared" si="0"/>
        <v>84</v>
      </c>
      <c r="I45" s="411">
        <v>0.81499999999999995</v>
      </c>
      <c r="J45" s="330">
        <v>163.62</v>
      </c>
      <c r="K45" s="397">
        <f t="shared" si="1"/>
        <v>81.81</v>
      </c>
      <c r="L45" s="315">
        <v>6</v>
      </c>
      <c r="M45" s="397">
        <f t="shared" si="2"/>
        <v>490.86</v>
      </c>
    </row>
    <row r="46" spans="5:19" x14ac:dyDescent="0.2">
      <c r="E46" s="406"/>
      <c r="F46" s="412" t="s">
        <v>647</v>
      </c>
      <c r="G46" s="404">
        <v>1.5</v>
      </c>
      <c r="H46" s="315">
        <f t="shared" si="0"/>
        <v>31.5</v>
      </c>
      <c r="I46" s="411">
        <v>0.63100000000000001</v>
      </c>
      <c r="J46" s="330">
        <v>163.62</v>
      </c>
      <c r="K46" s="397">
        <f t="shared" si="1"/>
        <v>30.678750000000001</v>
      </c>
      <c r="L46" s="315">
        <v>6</v>
      </c>
      <c r="M46" s="397">
        <f t="shared" si="2"/>
        <v>184.07249999999999</v>
      </c>
    </row>
    <row r="47" spans="5:19" x14ac:dyDescent="0.2">
      <c r="E47" s="406"/>
      <c r="F47" s="413" t="s">
        <v>648</v>
      </c>
      <c r="G47" s="404">
        <v>2.5</v>
      </c>
      <c r="H47" s="315">
        <f t="shared" si="0"/>
        <v>52.5</v>
      </c>
      <c r="I47" s="414">
        <v>0.63100000000000001</v>
      </c>
      <c r="J47" s="330">
        <v>163.62</v>
      </c>
      <c r="K47" s="397">
        <f t="shared" si="1"/>
        <v>51.131250000000001</v>
      </c>
      <c r="L47" s="315">
        <v>6</v>
      </c>
      <c r="M47" s="397">
        <f t="shared" si="2"/>
        <v>306.78750000000002</v>
      </c>
    </row>
    <row r="48" spans="5:19" x14ac:dyDescent="0.2">
      <c r="E48" s="415">
        <v>8</v>
      </c>
      <c r="F48" s="413" t="s">
        <v>649</v>
      </c>
      <c r="G48" s="416">
        <v>4</v>
      </c>
      <c r="H48" s="315">
        <f t="shared" si="0"/>
        <v>84</v>
      </c>
      <c r="I48" s="417">
        <v>1.1930000000000001</v>
      </c>
      <c r="J48" s="383">
        <v>130.88999999999999</v>
      </c>
      <c r="K48" s="397">
        <f t="shared" si="1"/>
        <v>65.444999999999993</v>
      </c>
      <c r="L48" s="315">
        <v>6</v>
      </c>
      <c r="M48" s="397">
        <f t="shared" si="2"/>
        <v>392.66999999999996</v>
      </c>
    </row>
    <row r="49" spans="5:13" x14ac:dyDescent="0.2">
      <c r="E49" s="415"/>
      <c r="F49" s="413" t="s">
        <v>650</v>
      </c>
      <c r="G49" s="416">
        <v>4</v>
      </c>
      <c r="H49" s="315">
        <f t="shared" si="0"/>
        <v>84</v>
      </c>
      <c r="I49" s="417">
        <v>1.1930000000000001</v>
      </c>
      <c r="J49" s="383">
        <v>130.88999999999999</v>
      </c>
      <c r="K49" s="397">
        <f t="shared" si="1"/>
        <v>65.444999999999993</v>
      </c>
      <c r="L49" s="315">
        <v>6</v>
      </c>
      <c r="M49" s="397">
        <f t="shared" si="2"/>
        <v>392.66999999999996</v>
      </c>
    </row>
    <row r="50" spans="5:13" x14ac:dyDescent="0.2">
      <c r="E50" s="406">
        <v>9</v>
      </c>
      <c r="F50" s="418" t="s">
        <v>651</v>
      </c>
      <c r="G50" s="404">
        <v>8</v>
      </c>
      <c r="H50" s="315">
        <f t="shared" si="0"/>
        <v>168</v>
      </c>
      <c r="I50" s="401">
        <v>1.5720000000000001</v>
      </c>
      <c r="J50" s="383">
        <v>98.17</v>
      </c>
      <c r="K50" s="397">
        <f t="shared" si="1"/>
        <v>98.17</v>
      </c>
      <c r="L50" s="315">
        <v>6</v>
      </c>
      <c r="M50" s="397">
        <f t="shared" si="2"/>
        <v>589.02</v>
      </c>
    </row>
    <row r="51" spans="5:13" x14ac:dyDescent="0.2">
      <c r="E51" s="406">
        <v>10</v>
      </c>
      <c r="F51" s="413" t="s">
        <v>652</v>
      </c>
      <c r="G51" s="416">
        <v>3.6</v>
      </c>
      <c r="H51" s="315">
        <f t="shared" si="0"/>
        <v>75.600000000000009</v>
      </c>
      <c r="I51" s="417">
        <v>1.4059999999999999</v>
      </c>
      <c r="J51" s="383">
        <v>130.88999999999999</v>
      </c>
      <c r="K51" s="397">
        <f t="shared" si="1"/>
        <v>58.900500000000001</v>
      </c>
      <c r="L51" s="315">
        <v>6</v>
      </c>
      <c r="M51" s="397">
        <f t="shared" si="2"/>
        <v>353.40300000000002</v>
      </c>
    </row>
    <row r="52" spans="5:13" x14ac:dyDescent="0.2">
      <c r="E52" s="406">
        <v>11</v>
      </c>
      <c r="F52" s="418" t="s">
        <v>653</v>
      </c>
      <c r="G52" s="419">
        <v>8</v>
      </c>
      <c r="H52" s="315">
        <f t="shared" si="0"/>
        <v>168</v>
      </c>
      <c r="I52" s="401">
        <v>1.4059999999999999</v>
      </c>
      <c r="J52" s="383">
        <v>130.88999999999999</v>
      </c>
      <c r="K52" s="397">
        <f t="shared" si="1"/>
        <v>130.88999999999999</v>
      </c>
      <c r="L52" s="315">
        <v>6</v>
      </c>
      <c r="M52" s="397">
        <f t="shared" si="2"/>
        <v>785.33999999999992</v>
      </c>
    </row>
    <row r="53" spans="5:13" x14ac:dyDescent="0.2">
      <c r="E53" s="406">
        <v>12</v>
      </c>
      <c r="F53" s="413" t="s">
        <v>654</v>
      </c>
      <c r="G53" s="416">
        <v>3</v>
      </c>
      <c r="H53" s="315">
        <f t="shared" si="0"/>
        <v>63</v>
      </c>
      <c r="I53" s="417">
        <v>1.4059999999999999</v>
      </c>
      <c r="J53" s="383">
        <v>130.88999999999999</v>
      </c>
      <c r="K53" s="397">
        <f t="shared" si="1"/>
        <v>49.083749999999995</v>
      </c>
      <c r="L53" s="315">
        <v>6</v>
      </c>
      <c r="M53" s="397">
        <f t="shared" si="2"/>
        <v>294.50249999999994</v>
      </c>
    </row>
    <row r="54" spans="5:13" x14ac:dyDescent="0.2">
      <c r="E54" s="406">
        <v>13</v>
      </c>
      <c r="F54" s="418" t="s">
        <v>655</v>
      </c>
      <c r="G54" s="420">
        <v>4</v>
      </c>
      <c r="H54" s="315">
        <f t="shared" si="0"/>
        <v>84</v>
      </c>
      <c r="I54" s="417">
        <v>1.4059999999999999</v>
      </c>
      <c r="J54" s="383">
        <v>130.88999999999999</v>
      </c>
      <c r="K54" s="397">
        <f t="shared" si="1"/>
        <v>65.444999999999993</v>
      </c>
      <c r="L54" s="315">
        <v>6</v>
      </c>
      <c r="M54" s="397">
        <f t="shared" si="2"/>
        <v>392.66999999999996</v>
      </c>
    </row>
    <row r="55" spans="5:13" x14ac:dyDescent="0.2">
      <c r="E55" s="406">
        <v>14</v>
      </c>
      <c r="F55" s="418" t="s">
        <v>656</v>
      </c>
      <c r="G55" s="420">
        <v>6.8</v>
      </c>
      <c r="H55" s="315">
        <f t="shared" si="0"/>
        <v>142.79999999999998</v>
      </c>
      <c r="I55" s="401">
        <v>1.4059999999999999</v>
      </c>
      <c r="J55" s="383">
        <v>130.88999999999999</v>
      </c>
      <c r="K55" s="397">
        <f t="shared" si="1"/>
        <v>111.25649999999997</v>
      </c>
      <c r="L55" s="315">
        <v>6</v>
      </c>
      <c r="M55" s="397">
        <f t="shared" si="2"/>
        <v>667.53899999999987</v>
      </c>
    </row>
    <row r="56" spans="5:13" x14ac:dyDescent="0.2">
      <c r="E56" s="406"/>
      <c r="F56" s="418"/>
      <c r="G56" s="420">
        <v>0.8</v>
      </c>
      <c r="H56" s="315">
        <f t="shared" si="0"/>
        <v>16.8</v>
      </c>
      <c r="I56" s="401">
        <v>1.4059999999999999</v>
      </c>
      <c r="J56" s="383">
        <v>130.88999999999999</v>
      </c>
      <c r="K56" s="397">
        <f t="shared" si="1"/>
        <v>13.088999999999999</v>
      </c>
      <c r="L56" s="315">
        <v>6</v>
      </c>
      <c r="M56" s="397">
        <f t="shared" si="2"/>
        <v>78.533999999999992</v>
      </c>
    </row>
    <row r="57" spans="5:13" x14ac:dyDescent="0.2">
      <c r="E57" s="406">
        <v>15</v>
      </c>
      <c r="F57" s="412" t="s">
        <v>657</v>
      </c>
      <c r="G57" s="421">
        <v>8</v>
      </c>
      <c r="H57" s="315">
        <f t="shared" si="0"/>
        <v>168</v>
      </c>
      <c r="I57" s="401">
        <v>1.31</v>
      </c>
      <c r="J57" s="383">
        <v>130.88999999999999</v>
      </c>
      <c r="K57" s="397">
        <f t="shared" si="1"/>
        <v>130.88999999999999</v>
      </c>
      <c r="L57" s="315">
        <v>6</v>
      </c>
      <c r="M57" s="397">
        <f t="shared" si="2"/>
        <v>785.33999999999992</v>
      </c>
    </row>
    <row r="58" spans="5:13" x14ac:dyDescent="0.2">
      <c r="E58" s="406">
        <v>16</v>
      </c>
      <c r="F58" s="422" t="s">
        <v>658</v>
      </c>
      <c r="G58" s="404">
        <v>4.5</v>
      </c>
      <c r="H58" s="315">
        <f t="shared" si="0"/>
        <v>94.5</v>
      </c>
      <c r="I58" s="401">
        <v>1.1930000000000001</v>
      </c>
      <c r="J58" s="383">
        <v>130.88999999999999</v>
      </c>
      <c r="K58" s="397">
        <f t="shared" si="1"/>
        <v>73.625624999999985</v>
      </c>
      <c r="L58" s="315">
        <v>6</v>
      </c>
      <c r="M58" s="397">
        <f t="shared" si="2"/>
        <v>441.75374999999991</v>
      </c>
    </row>
    <row r="59" spans="5:13" x14ac:dyDescent="0.2">
      <c r="E59" s="406">
        <v>17</v>
      </c>
      <c r="F59" s="413" t="s">
        <v>659</v>
      </c>
      <c r="G59" s="416">
        <v>8</v>
      </c>
      <c r="H59" s="315">
        <f t="shared" si="0"/>
        <v>168</v>
      </c>
      <c r="I59" s="411">
        <v>0.63100000000000001</v>
      </c>
      <c r="J59" s="330">
        <v>163.62</v>
      </c>
      <c r="K59" s="397">
        <f t="shared" si="1"/>
        <v>163.62</v>
      </c>
      <c r="L59" s="315">
        <v>6</v>
      </c>
      <c r="M59" s="397">
        <f t="shared" si="2"/>
        <v>981.72</v>
      </c>
    </row>
    <row r="60" spans="5:13" x14ac:dyDescent="0.2">
      <c r="E60" s="406">
        <v>18</v>
      </c>
      <c r="F60" s="413" t="s">
        <v>660</v>
      </c>
      <c r="G60" s="416">
        <v>3.2</v>
      </c>
      <c r="H60" s="315">
        <f t="shared" si="0"/>
        <v>67.2</v>
      </c>
      <c r="I60" s="417">
        <v>1.4059999999999999</v>
      </c>
      <c r="J60" s="383">
        <v>130.88999999999999</v>
      </c>
      <c r="K60" s="397">
        <f t="shared" si="1"/>
        <v>52.355999999999995</v>
      </c>
      <c r="L60" s="315">
        <v>6</v>
      </c>
      <c r="M60" s="397">
        <f t="shared" si="2"/>
        <v>314.13599999999997</v>
      </c>
    </row>
    <row r="61" spans="5:13" x14ac:dyDescent="0.2">
      <c r="E61" s="406">
        <v>19</v>
      </c>
      <c r="F61" s="412" t="s">
        <v>661</v>
      </c>
      <c r="G61" s="404">
        <v>8</v>
      </c>
      <c r="H61" s="315">
        <f t="shared" si="0"/>
        <v>168</v>
      </c>
      <c r="I61" s="417">
        <v>1.044</v>
      </c>
      <c r="J61" s="383">
        <v>130.88999999999999</v>
      </c>
      <c r="K61" s="397">
        <f t="shared" si="1"/>
        <v>130.88999999999999</v>
      </c>
      <c r="L61" s="315">
        <v>6</v>
      </c>
      <c r="M61" s="397">
        <f t="shared" si="2"/>
        <v>785.33999999999992</v>
      </c>
    </row>
    <row r="62" spans="5:13" x14ac:dyDescent="0.2">
      <c r="E62" s="406">
        <v>20</v>
      </c>
      <c r="F62" s="413" t="s">
        <v>662</v>
      </c>
      <c r="G62" s="420">
        <v>4</v>
      </c>
      <c r="H62" s="315">
        <f t="shared" si="0"/>
        <v>84</v>
      </c>
      <c r="I62" s="411">
        <v>0.63100000000000001</v>
      </c>
      <c r="J62" s="330">
        <v>163.62</v>
      </c>
      <c r="K62" s="397">
        <f t="shared" si="1"/>
        <v>81.81</v>
      </c>
      <c r="L62" s="315">
        <v>6</v>
      </c>
      <c r="M62" s="397">
        <f t="shared" si="2"/>
        <v>490.86</v>
      </c>
    </row>
    <row r="63" spans="5:13" x14ac:dyDescent="0.2">
      <c r="E63" s="406">
        <v>21</v>
      </c>
      <c r="F63" s="413" t="s">
        <v>663</v>
      </c>
      <c r="G63" s="416">
        <v>8</v>
      </c>
      <c r="H63" s="315">
        <f t="shared" si="0"/>
        <v>168</v>
      </c>
      <c r="I63" s="417">
        <v>1.1930000000000001</v>
      </c>
      <c r="J63" s="383">
        <v>130.88999999999999</v>
      </c>
      <c r="K63" s="397">
        <f t="shared" si="1"/>
        <v>130.88999999999999</v>
      </c>
      <c r="L63" s="315">
        <v>6</v>
      </c>
      <c r="M63" s="397">
        <f t="shared" si="2"/>
        <v>785.33999999999992</v>
      </c>
    </row>
    <row r="64" spans="5:13" x14ac:dyDescent="0.2">
      <c r="E64" s="406">
        <v>22</v>
      </c>
      <c r="F64" s="413" t="s">
        <v>664</v>
      </c>
      <c r="G64" s="416">
        <v>3.2</v>
      </c>
      <c r="H64" s="315">
        <f t="shared" si="0"/>
        <v>67.2</v>
      </c>
      <c r="I64" s="417">
        <v>1.4059999999999999</v>
      </c>
      <c r="J64" s="383">
        <v>130.88999999999999</v>
      </c>
      <c r="K64" s="397">
        <f t="shared" si="1"/>
        <v>52.355999999999995</v>
      </c>
      <c r="L64" s="315">
        <v>6</v>
      </c>
      <c r="M64" s="397">
        <f t="shared" si="2"/>
        <v>314.13599999999997</v>
      </c>
    </row>
    <row r="65" spans="5:13" x14ac:dyDescent="0.2">
      <c r="E65" s="406"/>
      <c r="F65" s="413"/>
      <c r="G65" s="416">
        <v>2.6</v>
      </c>
      <c r="H65" s="315">
        <f t="shared" si="0"/>
        <v>54.6</v>
      </c>
      <c r="I65" s="417">
        <v>1.1930000000000001</v>
      </c>
      <c r="J65" s="383">
        <v>130.88999999999999</v>
      </c>
      <c r="K65" s="397">
        <f t="shared" si="1"/>
        <v>42.539249999999996</v>
      </c>
      <c r="L65" s="315">
        <v>6</v>
      </c>
      <c r="M65" s="397">
        <f t="shared" si="2"/>
        <v>255.23549999999997</v>
      </c>
    </row>
    <row r="66" spans="5:13" x14ac:dyDescent="0.2">
      <c r="E66" s="406">
        <v>23</v>
      </c>
      <c r="F66" s="410" t="s">
        <v>665</v>
      </c>
      <c r="G66" s="404">
        <v>8</v>
      </c>
      <c r="H66" s="315">
        <f t="shared" si="0"/>
        <v>168</v>
      </c>
      <c r="I66" s="401">
        <v>1.4059999999999999</v>
      </c>
      <c r="J66" s="383">
        <v>130.88999999999999</v>
      </c>
      <c r="K66" s="397">
        <f t="shared" si="1"/>
        <v>130.88999999999999</v>
      </c>
      <c r="L66" s="315">
        <v>6</v>
      </c>
      <c r="M66" s="397">
        <f t="shared" si="2"/>
        <v>785.33999999999992</v>
      </c>
    </row>
    <row r="67" spans="5:13" x14ac:dyDescent="0.2">
      <c r="E67" s="406">
        <v>24</v>
      </c>
      <c r="F67" s="412" t="s">
        <v>666</v>
      </c>
      <c r="G67" s="404">
        <v>8</v>
      </c>
      <c r="H67" s="315">
        <f t="shared" si="0"/>
        <v>168</v>
      </c>
      <c r="I67" s="401">
        <v>1.4059999999999999</v>
      </c>
      <c r="J67" s="383">
        <v>130.88999999999999</v>
      </c>
      <c r="K67" s="397">
        <f t="shared" si="1"/>
        <v>130.88999999999999</v>
      </c>
      <c r="L67" s="315">
        <v>6</v>
      </c>
      <c r="M67" s="397">
        <f t="shared" si="2"/>
        <v>785.33999999999992</v>
      </c>
    </row>
    <row r="68" spans="5:13" ht="24" x14ac:dyDescent="0.2">
      <c r="E68" s="406">
        <v>25</v>
      </c>
      <c r="F68" s="423" t="s">
        <v>667</v>
      </c>
      <c r="G68" s="408">
        <v>6.4</v>
      </c>
      <c r="H68" s="315">
        <f t="shared" si="0"/>
        <v>134.4</v>
      </c>
      <c r="I68" s="401">
        <v>1.4059999999999999</v>
      </c>
      <c r="J68" s="383">
        <v>130.88999999999999</v>
      </c>
      <c r="K68" s="397">
        <f t="shared" si="1"/>
        <v>104.71199999999999</v>
      </c>
      <c r="L68" s="315">
        <v>6</v>
      </c>
      <c r="M68" s="397">
        <f t="shared" si="2"/>
        <v>628.27199999999993</v>
      </c>
    </row>
    <row r="69" spans="5:13" x14ac:dyDescent="0.2">
      <c r="E69" s="424"/>
      <c r="F69" s="425"/>
      <c r="G69" s="408">
        <v>1.6</v>
      </c>
      <c r="H69" s="315">
        <f t="shared" si="0"/>
        <v>33.6</v>
      </c>
      <c r="I69" s="401">
        <v>1.4059999999999999</v>
      </c>
      <c r="J69" s="383">
        <v>130.88999999999999</v>
      </c>
      <c r="K69" s="397">
        <f t="shared" si="1"/>
        <v>26.177999999999997</v>
      </c>
      <c r="L69" s="315">
        <v>6</v>
      </c>
      <c r="M69" s="397">
        <f t="shared" si="2"/>
        <v>157.06799999999998</v>
      </c>
    </row>
    <row r="70" spans="5:13" x14ac:dyDescent="0.2">
      <c r="E70" s="426">
        <v>26</v>
      </c>
      <c r="F70" s="427" t="s">
        <v>668</v>
      </c>
      <c r="G70" s="408">
        <v>1.6</v>
      </c>
      <c r="H70" s="315">
        <f t="shared" si="0"/>
        <v>33.6</v>
      </c>
      <c r="I70" s="401">
        <v>1.4059999999999999</v>
      </c>
      <c r="J70" s="383">
        <v>130.88999999999999</v>
      </c>
      <c r="K70" s="397">
        <f t="shared" si="1"/>
        <v>26.177999999999997</v>
      </c>
      <c r="L70" s="315">
        <v>6</v>
      </c>
      <c r="M70" s="397">
        <f t="shared" si="2"/>
        <v>157.06799999999998</v>
      </c>
    </row>
    <row r="71" spans="5:13" x14ac:dyDescent="0.2">
      <c r="E71" s="426"/>
      <c r="F71" s="427"/>
      <c r="G71" s="408">
        <v>2.6</v>
      </c>
      <c r="H71" s="315">
        <f t="shared" si="0"/>
        <v>54.6</v>
      </c>
      <c r="I71" s="401">
        <v>1.4059999999999999</v>
      </c>
      <c r="J71" s="383">
        <v>130.88999999999999</v>
      </c>
      <c r="K71" s="397">
        <f t="shared" si="1"/>
        <v>42.539249999999996</v>
      </c>
      <c r="L71" s="315">
        <v>6</v>
      </c>
      <c r="M71" s="397">
        <f t="shared" si="2"/>
        <v>255.23549999999997</v>
      </c>
    </row>
    <row r="72" spans="5:13" x14ac:dyDescent="0.2">
      <c r="E72" s="426">
        <v>27</v>
      </c>
      <c r="F72" s="427" t="s">
        <v>669</v>
      </c>
      <c r="G72" s="408">
        <v>8</v>
      </c>
      <c r="H72" s="315">
        <f t="shared" si="0"/>
        <v>168</v>
      </c>
      <c r="I72" s="401">
        <v>1.325</v>
      </c>
      <c r="J72" s="383">
        <v>130.88999999999999</v>
      </c>
      <c r="K72" s="397">
        <f t="shared" si="1"/>
        <v>130.88999999999999</v>
      </c>
      <c r="L72" s="315">
        <v>6</v>
      </c>
      <c r="M72" s="397">
        <f t="shared" si="2"/>
        <v>785.33999999999992</v>
      </c>
    </row>
    <row r="73" spans="5:13" x14ac:dyDescent="0.2">
      <c r="E73" s="426">
        <v>28</v>
      </c>
      <c r="F73" s="422" t="s">
        <v>670</v>
      </c>
      <c r="G73" s="404">
        <v>3</v>
      </c>
      <c r="H73" s="315">
        <f t="shared" si="0"/>
        <v>63</v>
      </c>
      <c r="I73" s="401">
        <v>1.4059999999999999</v>
      </c>
      <c r="J73" s="383">
        <v>130.88999999999999</v>
      </c>
      <c r="K73" s="397">
        <f t="shared" si="1"/>
        <v>49.083749999999995</v>
      </c>
      <c r="L73" s="315">
        <v>6</v>
      </c>
      <c r="M73" s="397">
        <f t="shared" si="2"/>
        <v>294.50249999999994</v>
      </c>
    </row>
    <row r="74" spans="5:13" x14ac:dyDescent="0.2">
      <c r="E74" s="426">
        <v>29</v>
      </c>
      <c r="F74" s="422" t="s">
        <v>671</v>
      </c>
      <c r="G74" s="404">
        <v>5.4</v>
      </c>
      <c r="H74" s="315">
        <f t="shared" si="0"/>
        <v>113.4</v>
      </c>
      <c r="I74" s="401">
        <v>1.4059999999999999</v>
      </c>
      <c r="J74" s="383">
        <v>130.88999999999999</v>
      </c>
      <c r="K74" s="397">
        <f t="shared" si="1"/>
        <v>88.350749999999991</v>
      </c>
      <c r="L74" s="315">
        <v>6</v>
      </c>
      <c r="M74" s="397">
        <f t="shared" si="2"/>
        <v>530.10449999999992</v>
      </c>
    </row>
    <row r="75" spans="5:13" x14ac:dyDescent="0.2">
      <c r="E75" s="424"/>
      <c r="F75" s="405"/>
      <c r="G75" s="420">
        <v>1.2</v>
      </c>
      <c r="H75" s="315">
        <f t="shared" si="0"/>
        <v>25.2</v>
      </c>
      <c r="I75" s="401">
        <v>1.1930000000000001</v>
      </c>
      <c r="J75" s="383">
        <v>130.88999999999999</v>
      </c>
      <c r="K75" s="397">
        <f t="shared" si="1"/>
        <v>19.633499999999998</v>
      </c>
      <c r="L75" s="315">
        <v>6</v>
      </c>
      <c r="M75" s="397">
        <f t="shared" si="2"/>
        <v>117.80099999999999</v>
      </c>
    </row>
    <row r="76" spans="5:13" x14ac:dyDescent="0.2">
      <c r="E76" s="426">
        <v>30</v>
      </c>
      <c r="F76" s="405" t="s">
        <v>672</v>
      </c>
      <c r="G76" s="420">
        <v>1.6</v>
      </c>
      <c r="H76" s="315">
        <f t="shared" si="0"/>
        <v>33.6</v>
      </c>
      <c r="I76" s="401">
        <v>1.4059999999999999</v>
      </c>
      <c r="J76" s="383">
        <v>130.88999999999999</v>
      </c>
      <c r="K76" s="397">
        <f t="shared" si="1"/>
        <v>26.177999999999997</v>
      </c>
      <c r="L76" s="315">
        <v>6</v>
      </c>
      <c r="M76" s="397">
        <f t="shared" si="2"/>
        <v>157.06799999999998</v>
      </c>
    </row>
    <row r="77" spans="5:13" x14ac:dyDescent="0.2">
      <c r="E77" s="426">
        <v>31</v>
      </c>
      <c r="F77" s="413" t="s">
        <v>633</v>
      </c>
      <c r="G77" s="416">
        <v>6</v>
      </c>
      <c r="H77" s="315">
        <f t="shared" si="0"/>
        <v>126</v>
      </c>
      <c r="I77" s="414">
        <v>0.81499999999999995</v>
      </c>
      <c r="J77" s="330">
        <v>163.62</v>
      </c>
      <c r="K77" s="397">
        <f t="shared" si="1"/>
        <v>122.715</v>
      </c>
      <c r="L77" s="315">
        <v>6</v>
      </c>
      <c r="M77" s="397">
        <f t="shared" si="2"/>
        <v>736.29</v>
      </c>
    </row>
    <row r="78" spans="5:13" x14ac:dyDescent="0.2">
      <c r="E78" s="426">
        <v>32</v>
      </c>
      <c r="F78" s="412" t="s">
        <v>673</v>
      </c>
      <c r="G78" s="404">
        <v>8</v>
      </c>
      <c r="H78" s="315">
        <f t="shared" si="0"/>
        <v>168</v>
      </c>
      <c r="I78" s="401">
        <v>1.4059999999999999</v>
      </c>
      <c r="J78" s="383">
        <v>130.88999999999999</v>
      </c>
      <c r="K78" s="397">
        <f t="shared" si="1"/>
        <v>130.88999999999999</v>
      </c>
      <c r="L78" s="315">
        <v>6</v>
      </c>
      <c r="M78" s="397">
        <f t="shared" si="2"/>
        <v>785.33999999999992</v>
      </c>
    </row>
    <row r="79" spans="5:13" x14ac:dyDescent="0.2">
      <c r="E79" s="426">
        <v>33</v>
      </c>
      <c r="F79" s="407" t="s">
        <v>674</v>
      </c>
      <c r="G79" s="408">
        <v>8</v>
      </c>
      <c r="H79" s="315">
        <f t="shared" si="0"/>
        <v>168</v>
      </c>
      <c r="I79" s="401">
        <v>1.325</v>
      </c>
      <c r="J79" s="383">
        <v>130.88999999999999</v>
      </c>
      <c r="K79" s="397">
        <f t="shared" si="1"/>
        <v>130.88999999999999</v>
      </c>
      <c r="L79" s="315">
        <v>6</v>
      </c>
      <c r="M79" s="397">
        <f t="shared" si="2"/>
        <v>785.33999999999992</v>
      </c>
    </row>
    <row r="80" spans="5:13" x14ac:dyDescent="0.2">
      <c r="E80" s="426">
        <v>34</v>
      </c>
      <c r="F80" s="410" t="s">
        <v>675</v>
      </c>
      <c r="G80" s="419">
        <v>8</v>
      </c>
      <c r="H80" s="315">
        <f t="shared" si="0"/>
        <v>168</v>
      </c>
      <c r="I80" s="411">
        <v>0.63100000000000001</v>
      </c>
      <c r="J80" s="330">
        <v>163.62</v>
      </c>
      <c r="K80" s="397">
        <f t="shared" si="1"/>
        <v>163.62</v>
      </c>
      <c r="L80" s="315">
        <v>6</v>
      </c>
      <c r="M80" s="397">
        <f t="shared" si="2"/>
        <v>981.72</v>
      </c>
    </row>
    <row r="81" spans="5:13" x14ac:dyDescent="0.2">
      <c r="E81" s="426">
        <v>35</v>
      </c>
      <c r="F81" s="410" t="s">
        <v>676</v>
      </c>
      <c r="G81" s="419">
        <v>8</v>
      </c>
      <c r="H81" s="315">
        <f t="shared" si="0"/>
        <v>168</v>
      </c>
      <c r="I81" s="401">
        <v>1.4059999999999999</v>
      </c>
      <c r="J81" s="383">
        <v>130.88999999999999</v>
      </c>
      <c r="K81" s="397">
        <f t="shared" si="1"/>
        <v>130.88999999999999</v>
      </c>
      <c r="L81" s="315">
        <v>6</v>
      </c>
      <c r="M81" s="397">
        <f t="shared" si="2"/>
        <v>785.33999999999992</v>
      </c>
    </row>
    <row r="82" spans="5:13" x14ac:dyDescent="0.2">
      <c r="E82" s="426">
        <v>36</v>
      </c>
      <c r="F82" s="428" t="s">
        <v>677</v>
      </c>
      <c r="G82" s="419">
        <v>8</v>
      </c>
      <c r="H82" s="315">
        <f t="shared" si="0"/>
        <v>168</v>
      </c>
      <c r="I82" s="401">
        <v>1.4059999999999999</v>
      </c>
      <c r="J82" s="383">
        <v>130.88999999999999</v>
      </c>
      <c r="K82" s="397">
        <f t="shared" si="1"/>
        <v>130.88999999999999</v>
      </c>
      <c r="L82" s="315">
        <v>6</v>
      </c>
      <c r="M82" s="397">
        <f t="shared" si="2"/>
        <v>785.33999999999992</v>
      </c>
    </row>
    <row r="83" spans="5:13" x14ac:dyDescent="0.2">
      <c r="E83" s="426">
        <v>37</v>
      </c>
      <c r="F83" s="429" t="s">
        <v>678</v>
      </c>
      <c r="G83" s="430">
        <v>4</v>
      </c>
      <c r="H83" s="315">
        <f t="shared" si="0"/>
        <v>84</v>
      </c>
      <c r="I83" s="414">
        <v>0.81499999999999995</v>
      </c>
      <c r="J83" s="330">
        <v>163.62</v>
      </c>
      <c r="K83" s="397">
        <f t="shared" si="1"/>
        <v>81.81</v>
      </c>
      <c r="L83" s="315">
        <v>6</v>
      </c>
      <c r="M83" s="397">
        <f t="shared" si="2"/>
        <v>490.86</v>
      </c>
    </row>
    <row r="84" spans="5:13" x14ac:dyDescent="0.2">
      <c r="E84" s="402"/>
      <c r="F84" s="429"/>
      <c r="G84" s="430">
        <v>2</v>
      </c>
      <c r="H84" s="315">
        <f t="shared" si="0"/>
        <v>42</v>
      </c>
      <c r="I84" s="414">
        <v>0.63100000000000001</v>
      </c>
      <c r="J84" s="330">
        <v>163.62</v>
      </c>
      <c r="K84" s="397">
        <f t="shared" si="1"/>
        <v>40.905000000000001</v>
      </c>
      <c r="L84" s="315">
        <v>6</v>
      </c>
      <c r="M84" s="397">
        <f t="shared" si="2"/>
        <v>245.43</v>
      </c>
    </row>
    <row r="85" spans="5:13" x14ac:dyDescent="0.2">
      <c r="E85" s="415"/>
      <c r="F85" s="429"/>
      <c r="G85" s="430">
        <v>2</v>
      </c>
      <c r="H85" s="315">
        <f t="shared" si="0"/>
        <v>42</v>
      </c>
      <c r="I85" s="414">
        <v>0.63100000000000001</v>
      </c>
      <c r="J85" s="330">
        <v>163.62</v>
      </c>
      <c r="K85" s="397">
        <f t="shared" si="1"/>
        <v>40.905000000000001</v>
      </c>
      <c r="L85" s="315">
        <v>6</v>
      </c>
      <c r="M85" s="397">
        <f t="shared" si="2"/>
        <v>245.43</v>
      </c>
    </row>
    <row r="86" spans="5:13" x14ac:dyDescent="0.2">
      <c r="E86" s="426">
        <v>38</v>
      </c>
      <c r="F86" s="429" t="s">
        <v>679</v>
      </c>
      <c r="G86" s="408">
        <v>5.4</v>
      </c>
      <c r="H86" s="315">
        <f t="shared" si="0"/>
        <v>113.4</v>
      </c>
      <c r="I86" s="401">
        <v>1.31</v>
      </c>
      <c r="J86" s="383">
        <v>130.88999999999999</v>
      </c>
      <c r="K86" s="397">
        <f t="shared" si="1"/>
        <v>88.350749999999991</v>
      </c>
      <c r="L86" s="315">
        <v>6</v>
      </c>
      <c r="M86" s="397">
        <f t="shared" si="2"/>
        <v>530.10449999999992</v>
      </c>
    </row>
    <row r="87" spans="5:13" x14ac:dyDescent="0.2">
      <c r="E87" s="406">
        <v>39</v>
      </c>
      <c r="F87" s="410" t="s">
        <v>680</v>
      </c>
      <c r="G87" s="430">
        <v>8</v>
      </c>
      <c r="H87" s="315">
        <f t="shared" si="0"/>
        <v>168</v>
      </c>
      <c r="I87" s="417">
        <v>1.873</v>
      </c>
      <c r="J87" s="383">
        <v>98.17</v>
      </c>
      <c r="K87" s="397">
        <f t="shared" si="1"/>
        <v>98.17</v>
      </c>
      <c r="L87" s="315">
        <v>6</v>
      </c>
      <c r="M87" s="397">
        <f t="shared" si="2"/>
        <v>589.02</v>
      </c>
    </row>
    <row r="88" spans="5:13" x14ac:dyDescent="0.2">
      <c r="E88" s="415">
        <v>40</v>
      </c>
      <c r="F88" s="413" t="s">
        <v>681</v>
      </c>
      <c r="G88" s="416">
        <v>2.2000000000000002</v>
      </c>
      <c r="H88" s="315">
        <f t="shared" si="0"/>
        <v>46.2</v>
      </c>
      <c r="I88" s="417">
        <v>1.4059999999999999</v>
      </c>
      <c r="J88" s="383">
        <v>130.88999999999999</v>
      </c>
      <c r="K88" s="397">
        <f t="shared" si="1"/>
        <v>35.994749999999996</v>
      </c>
      <c r="L88" s="315">
        <v>6</v>
      </c>
      <c r="M88" s="397">
        <f t="shared" si="2"/>
        <v>215.96849999999998</v>
      </c>
    </row>
    <row r="89" spans="5:13" x14ac:dyDescent="0.2">
      <c r="E89" s="415"/>
      <c r="F89" s="413"/>
      <c r="G89" s="416">
        <v>1.8</v>
      </c>
      <c r="H89" s="315">
        <f t="shared" si="0"/>
        <v>37.800000000000004</v>
      </c>
      <c r="I89" s="417">
        <v>1.4059999999999999</v>
      </c>
      <c r="J89" s="383">
        <v>130.88999999999999</v>
      </c>
      <c r="K89" s="397">
        <f t="shared" si="1"/>
        <v>29.45025</v>
      </c>
      <c r="L89" s="315">
        <v>6</v>
      </c>
      <c r="M89" s="397">
        <f t="shared" si="2"/>
        <v>176.70150000000001</v>
      </c>
    </row>
    <row r="90" spans="5:13" x14ac:dyDescent="0.2">
      <c r="E90" s="415">
        <v>41</v>
      </c>
      <c r="F90" s="413" t="s">
        <v>682</v>
      </c>
      <c r="G90" s="416">
        <v>2.4</v>
      </c>
      <c r="H90" s="315">
        <f t="shared" si="0"/>
        <v>50.4</v>
      </c>
      <c r="I90" s="417">
        <v>1.1930000000000001</v>
      </c>
      <c r="J90" s="383">
        <v>130.88999999999999</v>
      </c>
      <c r="K90" s="397">
        <f t="shared" si="1"/>
        <v>39.266999999999996</v>
      </c>
      <c r="L90" s="315">
        <v>6</v>
      </c>
      <c r="M90" s="397">
        <f t="shared" si="2"/>
        <v>235.60199999999998</v>
      </c>
    </row>
    <row r="91" spans="5:13" x14ac:dyDescent="0.2">
      <c r="E91" s="415">
        <v>42</v>
      </c>
      <c r="F91" s="431" t="s">
        <v>683</v>
      </c>
      <c r="G91" s="416">
        <v>8</v>
      </c>
      <c r="H91" s="315">
        <f t="shared" si="0"/>
        <v>168</v>
      </c>
      <c r="I91" s="417">
        <v>0.63100000000000001</v>
      </c>
      <c r="J91" s="383">
        <v>163.62</v>
      </c>
      <c r="K91" s="397">
        <f t="shared" si="1"/>
        <v>163.62</v>
      </c>
      <c r="L91" s="315">
        <v>6</v>
      </c>
      <c r="M91" s="397">
        <f t="shared" si="2"/>
        <v>981.72</v>
      </c>
    </row>
    <row r="92" spans="5:13" x14ac:dyDescent="0.2">
      <c r="I92" s="417"/>
      <c r="M92" s="432">
        <f>SUM(M38:M91)</f>
        <v>26525.169750000001</v>
      </c>
    </row>
    <row r="93" spans="5:13" x14ac:dyDescent="0.2">
      <c r="I93" s="417"/>
    </row>
    <row r="94" spans="5:13" x14ac:dyDescent="0.2">
      <c r="I94" s="417"/>
    </row>
  </sheetData>
  <mergeCells count="28">
    <mergeCell ref="M7:M9"/>
    <mergeCell ref="E7:E9"/>
    <mergeCell ref="F7:F9"/>
    <mergeCell ref="G7:G9"/>
    <mergeCell ref="H7:H9"/>
    <mergeCell ref="L7:L9"/>
    <mergeCell ref="M35:M37"/>
    <mergeCell ref="P13:P14"/>
    <mergeCell ref="Q13:Q14"/>
    <mergeCell ref="R13:R14"/>
    <mergeCell ref="E21:Q21"/>
    <mergeCell ref="E23:E25"/>
    <mergeCell ref="F23:F25"/>
    <mergeCell ref="G23:G25"/>
    <mergeCell ref="H23:H25"/>
    <mergeCell ref="L23:L25"/>
    <mergeCell ref="M23:M25"/>
    <mergeCell ref="E35:E37"/>
    <mergeCell ref="F35:F37"/>
    <mergeCell ref="G35:G37"/>
    <mergeCell ref="H35:H37"/>
    <mergeCell ref="L35:L37"/>
    <mergeCell ref="P39:P40"/>
    <mergeCell ref="Q39:Q40"/>
    <mergeCell ref="R39:R40"/>
    <mergeCell ref="P27:P28"/>
    <mergeCell ref="Q27:Q28"/>
    <mergeCell ref="R27:R28"/>
  </mergeCells>
  <pageMargins left="0.7" right="0.7" top="0.75" bottom="0.75" header="0.3" footer="0.3"/>
  <pageSetup paperSize="9" scale="46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1"/>
  <sheetViews>
    <sheetView topLeftCell="A7" workbookViewId="0">
      <selection activeCell="K74" sqref="K74"/>
    </sheetView>
  </sheetViews>
  <sheetFormatPr defaultRowHeight="13.5" x14ac:dyDescent="0.25"/>
  <cols>
    <col min="1" max="1" width="12" style="1" customWidth="1"/>
    <col min="2" max="2" width="21.28515625" style="1" customWidth="1"/>
    <col min="3" max="4" width="18.42578125" style="1" customWidth="1"/>
    <col min="5" max="5" width="16.42578125" style="1" customWidth="1"/>
    <col min="6" max="6" width="20.140625" style="1" customWidth="1"/>
    <col min="7" max="7" width="13.28515625" style="1" customWidth="1"/>
    <col min="8" max="8" width="11.42578125" style="1" customWidth="1"/>
    <col min="9" max="9" width="17.7109375" style="1" customWidth="1"/>
    <col min="10" max="16384" width="9.140625" style="1"/>
  </cols>
  <sheetData>
    <row r="3" spans="2:6" x14ac:dyDescent="0.25">
      <c r="B3" s="278"/>
      <c r="C3" s="278"/>
      <c r="D3" s="273"/>
      <c r="E3" s="273"/>
      <c r="F3" s="273"/>
    </row>
    <row r="4" spans="2:6" x14ac:dyDescent="0.25">
      <c r="B4" s="278"/>
      <c r="C4" s="278"/>
      <c r="D4" s="273"/>
      <c r="E4" s="273"/>
      <c r="F4" s="273"/>
    </row>
    <row r="5" spans="2:6" x14ac:dyDescent="0.25">
      <c r="B5" s="278"/>
      <c r="C5" s="278"/>
      <c r="D5" s="273"/>
      <c r="E5" s="273"/>
      <c r="F5" s="273"/>
    </row>
    <row r="6" spans="2:6" x14ac:dyDescent="0.25">
      <c r="B6" s="278"/>
      <c r="C6" s="278"/>
      <c r="D6" s="273"/>
      <c r="E6" s="273"/>
      <c r="F6" s="273"/>
    </row>
    <row r="7" spans="2:6" x14ac:dyDescent="0.25">
      <c r="B7" s="278"/>
      <c r="C7" s="278"/>
      <c r="D7" s="273"/>
      <c r="E7" s="273"/>
      <c r="F7" s="273"/>
    </row>
    <row r="8" spans="2:6" x14ac:dyDescent="0.25">
      <c r="D8" s="274"/>
      <c r="E8" s="274"/>
      <c r="F8" s="273"/>
    </row>
    <row r="9" spans="2:6" x14ac:dyDescent="0.25">
      <c r="D9" s="273"/>
    </row>
    <row r="10" spans="2:6" x14ac:dyDescent="0.25">
      <c r="D10" s="273"/>
    </row>
    <row r="17" spans="2:9" x14ac:dyDescent="0.25">
      <c r="D17" s="275"/>
    </row>
    <row r="22" spans="2:9" x14ac:dyDescent="0.25">
      <c r="C22" s="276"/>
      <c r="D22" s="274"/>
    </row>
    <row r="23" spans="2:9" x14ac:dyDescent="0.25">
      <c r="C23" s="280"/>
      <c r="D23" s="280"/>
      <c r="E23" s="280"/>
      <c r="F23" s="280"/>
      <c r="G23" s="280"/>
      <c r="H23" s="280"/>
      <c r="I23" s="280"/>
    </row>
    <row r="24" spans="2:9" x14ac:dyDescent="0.25">
      <c r="C24" s="280"/>
      <c r="D24" s="280"/>
      <c r="E24" s="280"/>
      <c r="F24" s="280"/>
      <c r="G24" s="280"/>
      <c r="H24" s="280"/>
      <c r="I24" s="280"/>
    </row>
    <row r="25" spans="2:9" x14ac:dyDescent="0.25">
      <c r="C25" s="280"/>
      <c r="D25" s="280"/>
      <c r="E25" s="280"/>
      <c r="F25" s="280"/>
      <c r="G25" s="280"/>
      <c r="H25" s="280"/>
      <c r="I25" s="280"/>
    </row>
    <row r="26" spans="2:9" x14ac:dyDescent="0.25">
      <c r="C26" s="280"/>
      <c r="D26" s="280"/>
      <c r="E26" s="280"/>
      <c r="F26" s="280"/>
      <c r="G26" s="280"/>
      <c r="H26" s="280"/>
      <c r="I26" s="280"/>
    </row>
    <row r="27" spans="2:9" x14ac:dyDescent="0.25">
      <c r="B27" s="277"/>
      <c r="C27" s="280"/>
      <c r="D27" s="280"/>
      <c r="E27" s="280"/>
      <c r="F27" s="280"/>
      <c r="G27" s="280"/>
      <c r="H27" s="280"/>
      <c r="I27" s="280"/>
    </row>
    <row r="28" spans="2:9" x14ac:dyDescent="0.25">
      <c r="B28" s="277"/>
      <c r="C28" s="281"/>
      <c r="D28" s="280"/>
      <c r="E28" s="280"/>
      <c r="F28" s="280"/>
      <c r="G28" s="280"/>
      <c r="H28" s="280"/>
      <c r="I28" s="280"/>
    </row>
    <row r="29" spans="2:9" x14ac:dyDescent="0.25">
      <c r="B29" s="277"/>
      <c r="C29" s="281"/>
      <c r="D29" s="280"/>
      <c r="E29" s="280"/>
      <c r="F29" s="280"/>
      <c r="G29" s="280"/>
      <c r="H29" s="280"/>
      <c r="I29" s="280"/>
    </row>
    <row r="30" spans="2:9" x14ac:dyDescent="0.25">
      <c r="B30" s="277"/>
      <c r="C30" s="281"/>
      <c r="D30" s="280"/>
      <c r="E30" s="280"/>
      <c r="F30" s="280"/>
      <c r="G30" s="280"/>
      <c r="H30" s="280"/>
      <c r="I30" s="280"/>
    </row>
    <row r="31" spans="2:9" x14ac:dyDescent="0.25">
      <c r="B31" s="277"/>
      <c r="C31" s="281"/>
      <c r="D31" s="280"/>
      <c r="E31" s="280"/>
      <c r="F31" s="280"/>
      <c r="G31" s="280"/>
      <c r="H31" s="280"/>
      <c r="I31" s="280"/>
    </row>
    <row r="32" spans="2:9" x14ac:dyDescent="0.25">
      <c r="B32" s="277"/>
      <c r="C32" s="281"/>
      <c r="D32" s="280"/>
      <c r="E32" s="280"/>
      <c r="F32" s="280"/>
      <c r="G32" s="280"/>
      <c r="H32" s="280"/>
      <c r="I32" s="280"/>
    </row>
    <row r="33" spans="1:12" x14ac:dyDescent="0.25">
      <c r="B33" s="277"/>
      <c r="C33" s="281"/>
      <c r="D33" s="280"/>
      <c r="E33" s="280"/>
      <c r="F33" s="280"/>
      <c r="G33" s="280"/>
      <c r="H33" s="280"/>
      <c r="I33" s="280"/>
    </row>
    <row r="34" spans="1:12" x14ac:dyDescent="0.25">
      <c r="B34" s="277"/>
      <c r="C34" s="281"/>
      <c r="D34" s="280"/>
      <c r="E34" s="280"/>
      <c r="F34" s="280"/>
      <c r="G34" s="280"/>
      <c r="H34" s="280"/>
      <c r="I34" s="280"/>
    </row>
    <row r="35" spans="1:12" x14ac:dyDescent="0.25">
      <c r="C35" s="281"/>
      <c r="D35" s="280"/>
      <c r="E35" s="280"/>
      <c r="F35" s="281"/>
      <c r="G35" s="280"/>
      <c r="H35" s="280"/>
      <c r="I35" s="280"/>
    </row>
    <row r="36" spans="1:12" x14ac:dyDescent="0.25">
      <c r="C36" s="281"/>
      <c r="D36" s="280"/>
      <c r="E36" s="288"/>
      <c r="F36" s="281"/>
      <c r="G36" s="280"/>
      <c r="H36" s="280"/>
      <c r="I36" s="280"/>
    </row>
    <row r="37" spans="1:12" x14ac:dyDescent="0.25">
      <c r="C37" s="283"/>
      <c r="D37" s="280"/>
      <c r="E37" s="280"/>
      <c r="F37" s="281"/>
      <c r="G37" s="280"/>
      <c r="H37" s="280"/>
      <c r="I37" s="280"/>
    </row>
    <row r="38" spans="1:12" x14ac:dyDescent="0.25">
      <c r="A38" s="280"/>
      <c r="B38" s="280"/>
      <c r="C38" s="283"/>
      <c r="D38" s="280"/>
      <c r="E38" s="280"/>
      <c r="F38" s="281"/>
      <c r="G38" s="280"/>
      <c r="H38" s="280"/>
      <c r="I38" s="280"/>
      <c r="J38" s="280"/>
      <c r="K38" s="280"/>
      <c r="L38" s="280"/>
    </row>
    <row r="39" spans="1:12" x14ac:dyDescent="0.25">
      <c r="A39" s="280"/>
      <c r="B39" s="280"/>
      <c r="C39" s="280"/>
      <c r="D39" s="280"/>
      <c r="E39" s="280"/>
      <c r="F39" s="286"/>
      <c r="G39" s="280"/>
      <c r="H39" s="280"/>
      <c r="I39" s="280"/>
      <c r="J39" s="280"/>
      <c r="K39" s="280"/>
      <c r="L39" s="280"/>
    </row>
    <row r="40" spans="1:12" x14ac:dyDescent="0.2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2" x14ac:dyDescent="0.25">
      <c r="A41" s="280"/>
      <c r="B41" s="279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12" x14ac:dyDescent="0.25">
      <c r="A42" s="280"/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12" x14ac:dyDescent="0.25">
      <c r="A43" s="280"/>
      <c r="B43" s="279"/>
      <c r="C43" s="280"/>
      <c r="D43" s="280"/>
      <c r="E43" s="280"/>
      <c r="F43" s="280"/>
      <c r="G43" s="280"/>
      <c r="H43" s="280"/>
      <c r="I43" s="280"/>
      <c r="J43" s="280"/>
      <c r="K43" s="280"/>
      <c r="L43" s="280"/>
    </row>
    <row r="44" spans="1:12" x14ac:dyDescent="0.25">
      <c r="A44" s="280"/>
      <c r="B44" s="279"/>
      <c r="C44" s="280"/>
      <c r="D44" s="280"/>
      <c r="E44" s="280"/>
      <c r="F44" s="280"/>
      <c r="G44" s="280"/>
      <c r="H44" s="280"/>
      <c r="I44" s="280"/>
      <c r="J44" s="280"/>
      <c r="K44" s="280"/>
      <c r="L44" s="280"/>
    </row>
    <row r="45" spans="1:12" x14ac:dyDescent="0.25">
      <c r="A45" s="280"/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</row>
    <row r="46" spans="1:12" x14ac:dyDescent="0.25">
      <c r="A46" s="280"/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</row>
    <row r="47" spans="1:12" x14ac:dyDescent="0.25">
      <c r="A47" s="280"/>
      <c r="B47" s="279"/>
      <c r="C47" s="280"/>
      <c r="D47" s="280"/>
      <c r="E47" s="280"/>
      <c r="F47" s="280"/>
      <c r="G47" s="280"/>
      <c r="H47" s="281"/>
      <c r="I47" s="280"/>
      <c r="J47" s="280"/>
      <c r="K47" s="280"/>
      <c r="L47" s="280"/>
    </row>
    <row r="48" spans="1:12" x14ac:dyDescent="0.25">
      <c r="A48" s="280"/>
      <c r="B48" s="279"/>
      <c r="C48" s="280"/>
      <c r="D48" s="280"/>
      <c r="E48" s="280"/>
      <c r="F48" s="280"/>
      <c r="G48" s="280"/>
      <c r="H48" s="281"/>
      <c r="I48" s="280"/>
      <c r="J48" s="280"/>
      <c r="K48" s="280"/>
      <c r="L48" s="280"/>
    </row>
    <row r="49" spans="1:12" x14ac:dyDescent="0.25">
      <c r="A49" s="280"/>
      <c r="B49" s="280"/>
      <c r="C49" s="280"/>
      <c r="D49" s="280"/>
      <c r="E49" s="280"/>
      <c r="F49" s="280"/>
      <c r="G49" s="280"/>
      <c r="H49" s="281"/>
      <c r="I49" s="280"/>
      <c r="J49" s="280"/>
      <c r="K49" s="280"/>
      <c r="L49" s="280"/>
    </row>
    <row r="50" spans="1:12" x14ac:dyDescent="0.25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12" x14ac:dyDescent="0.25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</row>
    <row r="52" spans="1:12" x14ac:dyDescent="0.25">
      <c r="A52" s="280"/>
      <c r="B52" s="279"/>
      <c r="C52" s="280"/>
      <c r="D52" s="280"/>
      <c r="E52" s="280"/>
      <c r="F52" s="280"/>
      <c r="G52" s="280"/>
      <c r="H52" s="280"/>
      <c r="I52" s="280"/>
      <c r="J52" s="280"/>
      <c r="K52" s="280"/>
      <c r="L52" s="280"/>
    </row>
    <row r="53" spans="1:12" x14ac:dyDescent="0.25">
      <c r="A53" s="280"/>
      <c r="B53" s="279"/>
      <c r="C53" s="280"/>
      <c r="D53" s="280"/>
      <c r="E53" s="280"/>
      <c r="F53" s="280"/>
      <c r="G53" s="280"/>
      <c r="H53" s="280"/>
      <c r="I53" s="280"/>
      <c r="J53" s="280"/>
      <c r="K53" s="280"/>
      <c r="L53" s="280"/>
    </row>
    <row r="54" spans="1:12" x14ac:dyDescent="0.25">
      <c r="A54" s="280"/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</row>
    <row r="55" spans="1:12" x14ac:dyDescent="0.25">
      <c r="A55" s="280"/>
      <c r="B55" s="279"/>
      <c r="C55" s="280"/>
      <c r="D55" s="280"/>
      <c r="E55" s="280"/>
      <c r="F55" s="280"/>
      <c r="G55" s="280"/>
      <c r="H55" s="280"/>
      <c r="I55" s="280"/>
      <c r="J55" s="280"/>
      <c r="K55" s="280"/>
      <c r="L55" s="280"/>
    </row>
    <row r="56" spans="1:12" x14ac:dyDescent="0.25">
      <c r="A56" s="280"/>
      <c r="B56" s="279"/>
      <c r="C56" s="280"/>
      <c r="D56" s="280"/>
      <c r="E56" s="280"/>
      <c r="F56" s="280"/>
      <c r="G56" s="280"/>
      <c r="H56" s="280"/>
      <c r="I56" s="280"/>
      <c r="J56" s="280"/>
      <c r="K56" s="280"/>
      <c r="L56" s="280"/>
    </row>
    <row r="57" spans="1:12" x14ac:dyDescent="0.25">
      <c r="A57" s="280"/>
      <c r="B57" s="280"/>
      <c r="C57" s="281"/>
      <c r="D57" s="281"/>
      <c r="E57" s="281"/>
      <c r="F57" s="281"/>
      <c r="G57" s="281"/>
      <c r="H57" s="281"/>
      <c r="I57" s="281"/>
      <c r="J57" s="280"/>
      <c r="K57" s="280"/>
      <c r="L57" s="280"/>
    </row>
    <row r="58" spans="1:12" x14ac:dyDescent="0.25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</row>
    <row r="59" spans="1:12" x14ac:dyDescent="0.25">
      <c r="A59" s="280"/>
      <c r="B59" s="280"/>
      <c r="C59" s="281"/>
      <c r="D59" s="281"/>
      <c r="E59" s="281"/>
      <c r="F59" s="281"/>
      <c r="G59" s="281"/>
      <c r="H59" s="281"/>
      <c r="I59" s="281"/>
      <c r="J59" s="280"/>
      <c r="K59" s="280"/>
      <c r="L59" s="280"/>
    </row>
    <row r="60" spans="1:12" x14ac:dyDescent="0.25">
      <c r="A60" s="280"/>
      <c r="B60" s="280"/>
      <c r="C60" s="281"/>
      <c r="D60" s="281"/>
      <c r="E60" s="281"/>
      <c r="F60" s="281"/>
      <c r="G60" s="281"/>
      <c r="H60" s="281"/>
      <c r="I60" s="281"/>
      <c r="J60" s="280"/>
      <c r="K60" s="280"/>
      <c r="L60" s="280"/>
    </row>
    <row r="61" spans="1:12" x14ac:dyDescent="0.25">
      <c r="A61" s="280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</row>
    <row r="62" spans="1:12" x14ac:dyDescent="0.25">
      <c r="A62" s="280"/>
      <c r="B62" s="280"/>
      <c r="C62" s="282"/>
      <c r="D62" s="283"/>
      <c r="E62" s="283"/>
      <c r="F62" s="283"/>
      <c r="G62" s="283"/>
      <c r="H62" s="283"/>
      <c r="I62" s="283"/>
      <c r="J62" s="280"/>
      <c r="K62" s="280"/>
      <c r="L62" s="280"/>
    </row>
    <row r="63" spans="1:12" x14ac:dyDescent="0.25">
      <c r="A63" s="280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</row>
    <row r="64" spans="1:12" x14ac:dyDescent="0.25">
      <c r="A64" s="280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</row>
    <row r="65" spans="1:12" x14ac:dyDescent="0.25">
      <c r="A65" s="280"/>
      <c r="B65" s="287"/>
      <c r="C65" s="282"/>
      <c r="D65" s="280"/>
      <c r="E65" s="280"/>
      <c r="F65" s="280"/>
      <c r="G65" s="280"/>
      <c r="H65" s="280"/>
      <c r="I65" s="280"/>
      <c r="J65" s="280"/>
      <c r="K65" s="280"/>
      <c r="L65" s="280"/>
    </row>
    <row r="66" spans="1:12" x14ac:dyDescent="0.25">
      <c r="A66" s="280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</row>
    <row r="69" spans="1:12" ht="15" x14ac:dyDescent="0.25">
      <c r="A69" s="284"/>
      <c r="L69" s="285"/>
    </row>
    <row r="70" spans="1:12" ht="15" x14ac:dyDescent="0.25">
      <c r="A70" s="284"/>
      <c r="L70" s="285"/>
    </row>
    <row r="71" spans="1:12" ht="15" x14ac:dyDescent="0.25">
      <c r="A71" s="28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1" customWidth="1"/>
    <col min="2" max="2" width="4.5703125" style="102" customWidth="1"/>
    <col min="3" max="3" width="4" style="101" customWidth="1"/>
    <col min="4" max="4" width="68.5703125" style="106" customWidth="1"/>
    <col min="5" max="16384" width="9.140625" style="101"/>
  </cols>
  <sheetData>
    <row r="2" spans="2:4" ht="15.75" x14ac:dyDescent="0.25">
      <c r="B2" s="102">
        <v>11</v>
      </c>
      <c r="C2" s="104" t="s">
        <v>448</v>
      </c>
    </row>
    <row r="3" spans="2:4" ht="31.5" x14ac:dyDescent="0.25">
      <c r="C3" s="100"/>
      <c r="D3" s="105" t="s">
        <v>461</v>
      </c>
    </row>
    <row r="4" spans="2:4" ht="47.25" x14ac:dyDescent="0.25">
      <c r="C4" s="100"/>
      <c r="D4" s="105" t="s">
        <v>460</v>
      </c>
    </row>
    <row r="5" spans="2:4" ht="15.75" x14ac:dyDescent="0.25">
      <c r="C5" s="100"/>
    </row>
    <row r="6" spans="2:4" ht="15.75" x14ac:dyDescent="0.25">
      <c r="B6" s="102">
        <v>31</v>
      </c>
      <c r="C6" s="104" t="s">
        <v>447</v>
      </c>
    </row>
    <row r="7" spans="2:4" ht="47.25" x14ac:dyDescent="0.25">
      <c r="C7" s="100"/>
      <c r="D7" s="105" t="s">
        <v>445</v>
      </c>
    </row>
    <row r="8" spans="2:4" ht="31.5" x14ac:dyDescent="0.25">
      <c r="C8" s="100"/>
      <c r="D8" s="105" t="s">
        <v>446</v>
      </c>
    </row>
    <row r="9" spans="2:4" ht="15.75" x14ac:dyDescent="0.25">
      <c r="C9" s="100"/>
    </row>
    <row r="10" spans="2:4" ht="15.75" x14ac:dyDescent="0.25">
      <c r="B10" s="102">
        <v>4</v>
      </c>
      <c r="C10" s="104" t="s">
        <v>449</v>
      </c>
    </row>
    <row r="11" spans="2:4" ht="47.25" x14ac:dyDescent="0.25">
      <c r="C11" s="100"/>
      <c r="D11" s="105" t="s">
        <v>462</v>
      </c>
    </row>
    <row r="12" spans="2:4" ht="15.75" x14ac:dyDescent="0.25">
      <c r="C12" s="100"/>
      <c r="D12" s="105" t="s">
        <v>463</v>
      </c>
    </row>
    <row r="13" spans="2:4" ht="15.75" x14ac:dyDescent="0.25">
      <c r="B13" s="107"/>
      <c r="C13" s="108"/>
      <c r="D13" s="109"/>
    </row>
    <row r="14" spans="2:4" ht="15.75" x14ac:dyDescent="0.25">
      <c r="B14" s="107">
        <v>41</v>
      </c>
      <c r="C14" s="108"/>
      <c r="D14" s="109" t="s">
        <v>432</v>
      </c>
    </row>
    <row r="15" spans="2:4" ht="15.75" x14ac:dyDescent="0.25">
      <c r="B15" s="107">
        <v>42</v>
      </c>
      <c r="C15" s="108"/>
      <c r="D15" s="109" t="s">
        <v>433</v>
      </c>
    </row>
    <row r="16" spans="2:4" ht="15.75" x14ac:dyDescent="0.25">
      <c r="B16" s="107"/>
      <c r="C16" s="108"/>
      <c r="D16" s="110"/>
    </row>
    <row r="17" spans="2:4" ht="15.75" x14ac:dyDescent="0.25">
      <c r="B17" s="107">
        <v>5</v>
      </c>
      <c r="C17" s="111" t="s">
        <v>451</v>
      </c>
      <c r="D17" s="110"/>
    </row>
    <row r="18" spans="2:4" ht="63" x14ac:dyDescent="0.25">
      <c r="B18" s="107"/>
      <c r="C18" s="108"/>
      <c r="D18" s="109" t="s">
        <v>450</v>
      </c>
    </row>
    <row r="19" spans="2:4" ht="15.75" x14ac:dyDescent="0.25">
      <c r="B19" s="107"/>
      <c r="C19" s="108"/>
      <c r="D19" s="110"/>
    </row>
    <row r="20" spans="2:4" ht="15.75" x14ac:dyDescent="0.25">
      <c r="B20" s="103">
        <v>50</v>
      </c>
      <c r="C20" s="108"/>
      <c r="D20" s="109" t="s">
        <v>434</v>
      </c>
    </row>
    <row r="21" spans="2:4" ht="15.75" x14ac:dyDescent="0.25">
      <c r="B21" s="103">
        <v>51</v>
      </c>
      <c r="C21" s="108"/>
      <c r="D21" s="109" t="s">
        <v>435</v>
      </c>
    </row>
    <row r="22" spans="2:4" ht="15.75" x14ac:dyDescent="0.25">
      <c r="B22" s="103">
        <v>52</v>
      </c>
      <c r="C22" s="108"/>
      <c r="D22" s="109" t="s">
        <v>436</v>
      </c>
    </row>
    <row r="23" spans="2:4" ht="15.75" x14ac:dyDescent="0.25">
      <c r="B23" s="103" t="s">
        <v>188</v>
      </c>
      <c r="C23" s="108"/>
      <c r="D23" s="109" t="s">
        <v>465</v>
      </c>
    </row>
    <row r="24" spans="2:4" ht="15.75" x14ac:dyDescent="0.25">
      <c r="B24" s="103">
        <v>54</v>
      </c>
      <c r="C24" s="108"/>
      <c r="D24" s="109" t="s">
        <v>437</v>
      </c>
    </row>
    <row r="25" spans="2:4" ht="15.75" x14ac:dyDescent="0.25">
      <c r="B25" s="103">
        <v>55</v>
      </c>
      <c r="C25" s="108"/>
      <c r="D25" s="109" t="s">
        <v>438</v>
      </c>
    </row>
    <row r="26" spans="2:4" ht="15.75" x14ac:dyDescent="0.25">
      <c r="B26" s="107"/>
      <c r="C26" s="108"/>
      <c r="D26" s="110"/>
    </row>
    <row r="27" spans="2:4" ht="15.75" x14ac:dyDescent="0.25">
      <c r="B27" s="107">
        <v>6</v>
      </c>
      <c r="C27" s="108" t="s">
        <v>454</v>
      </c>
      <c r="D27" s="110"/>
    </row>
    <row r="28" spans="2:4" ht="31.5" x14ac:dyDescent="0.25">
      <c r="B28" s="107"/>
      <c r="C28" s="108"/>
      <c r="D28" s="109" t="s">
        <v>452</v>
      </c>
    </row>
    <row r="29" spans="2:4" ht="31.5" x14ac:dyDescent="0.25">
      <c r="B29" s="107"/>
      <c r="C29" s="112"/>
      <c r="D29" s="113" t="s">
        <v>453</v>
      </c>
    </row>
    <row r="30" spans="2:4" ht="15.75" x14ac:dyDescent="0.25">
      <c r="B30" s="107"/>
      <c r="C30" s="108"/>
      <c r="D30" s="110"/>
    </row>
    <row r="31" spans="2:4" ht="15.75" x14ac:dyDescent="0.25">
      <c r="B31" s="107">
        <v>61</v>
      </c>
      <c r="C31" s="108"/>
      <c r="D31" s="109" t="s">
        <v>439</v>
      </c>
    </row>
    <row r="32" spans="2:4" ht="15.75" x14ac:dyDescent="0.25">
      <c r="B32" s="107">
        <v>62</v>
      </c>
      <c r="C32" s="108"/>
      <c r="D32" s="109" t="s">
        <v>440</v>
      </c>
    </row>
    <row r="33" spans="2:4" ht="15.75" x14ac:dyDescent="0.25">
      <c r="B33" s="107"/>
      <c r="C33" s="108"/>
      <c r="D33" s="110"/>
    </row>
    <row r="34" spans="2:4" ht="15.75" x14ac:dyDescent="0.25">
      <c r="B34" s="107">
        <v>71</v>
      </c>
      <c r="C34" s="111" t="s">
        <v>457</v>
      </c>
      <c r="D34" s="110"/>
    </row>
    <row r="35" spans="2:4" ht="31.5" x14ac:dyDescent="0.25">
      <c r="B35" s="107"/>
      <c r="C35" s="108"/>
      <c r="D35" s="109" t="s">
        <v>455</v>
      </c>
    </row>
    <row r="36" spans="2:4" ht="31.5" x14ac:dyDescent="0.25">
      <c r="B36" s="107"/>
      <c r="C36" s="108"/>
      <c r="D36" s="109" t="s">
        <v>456</v>
      </c>
    </row>
    <row r="37" spans="2:4" ht="63" x14ac:dyDescent="0.25">
      <c r="B37" s="107"/>
      <c r="C37" s="108"/>
      <c r="D37" s="109" t="s">
        <v>464</v>
      </c>
    </row>
    <row r="38" spans="2:4" ht="15.75" x14ac:dyDescent="0.25">
      <c r="B38" s="107"/>
      <c r="C38" s="108"/>
      <c r="D38" s="110"/>
    </row>
    <row r="39" spans="2:4" ht="15.75" x14ac:dyDescent="0.25">
      <c r="B39" s="107">
        <v>8</v>
      </c>
      <c r="C39" s="111" t="s">
        <v>459</v>
      </c>
      <c r="D39" s="110"/>
    </row>
    <row r="40" spans="2:4" ht="31.5" x14ac:dyDescent="0.25">
      <c r="B40" s="107"/>
      <c r="C40" s="108"/>
      <c r="D40" s="109" t="s">
        <v>458</v>
      </c>
    </row>
    <row r="41" spans="2:4" ht="15.75" x14ac:dyDescent="0.25">
      <c r="B41" s="107"/>
      <c r="C41" s="108"/>
      <c r="D41" s="110"/>
    </row>
    <row r="42" spans="2:4" ht="15.75" x14ac:dyDescent="0.25">
      <c r="B42" s="103">
        <v>81</v>
      </c>
      <c r="C42" s="108"/>
      <c r="D42" s="109" t="s">
        <v>441</v>
      </c>
    </row>
    <row r="43" spans="2:4" ht="15.75" x14ac:dyDescent="0.25">
      <c r="B43" s="103">
        <v>82</v>
      </c>
      <c r="C43" s="108"/>
      <c r="D43" s="109" t="s">
        <v>442</v>
      </c>
    </row>
    <row r="44" spans="2:4" ht="15.75" x14ac:dyDescent="0.25">
      <c r="B44" s="103">
        <v>83</v>
      </c>
      <c r="C44" s="108"/>
      <c r="D44" s="109" t="s">
        <v>443</v>
      </c>
    </row>
    <row r="45" spans="2:4" ht="15.75" x14ac:dyDescent="0.25">
      <c r="B45" s="103">
        <v>84</v>
      </c>
      <c r="C45" s="108"/>
      <c r="D45" s="109" t="s">
        <v>444</v>
      </c>
    </row>
    <row r="46" spans="2:4" ht="15.75" x14ac:dyDescent="0.25">
      <c r="B46" s="107"/>
      <c r="C46" s="108"/>
      <c r="D46" s="110"/>
    </row>
    <row r="47" spans="2:4" x14ac:dyDescent="0.25">
      <c r="B47" s="107"/>
      <c r="C47" s="114"/>
      <c r="D47" s="110"/>
    </row>
    <row r="48" spans="2:4" x14ac:dyDescent="0.25">
      <c r="B48" s="107"/>
      <c r="C48" s="114"/>
      <c r="D48" s="110"/>
    </row>
    <row r="49" spans="2:4" x14ac:dyDescent="0.25">
      <c r="B49" s="107"/>
      <c r="C49" s="114"/>
      <c r="D49" s="110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3"/>
      <c r="C2" s="173" t="s">
        <v>512</v>
      </c>
    </row>
    <row r="3" spans="2:3" s="174" customFormat="1" ht="15.75" x14ac:dyDescent="0.25"/>
    <row r="4" spans="2:3" s="174" customFormat="1" ht="15.75" x14ac:dyDescent="0.25">
      <c r="B4" s="172"/>
      <c r="C4" s="172" t="s">
        <v>510</v>
      </c>
    </row>
    <row r="5" spans="2:3" s="174" customFormat="1" ht="15.75" x14ac:dyDescent="0.25">
      <c r="B5" s="175"/>
    </row>
    <row r="6" spans="2:3" s="174" customFormat="1" ht="15.75" x14ac:dyDescent="0.25">
      <c r="B6" s="172"/>
      <c r="C6" s="172" t="s">
        <v>513</v>
      </c>
    </row>
    <row r="7" spans="2:3" s="174" customFormat="1" ht="15.75" x14ac:dyDescent="0.25">
      <c r="B7" s="175" t="s">
        <v>514</v>
      </c>
    </row>
    <row r="8" spans="2:3" s="174" customFormat="1" ht="15.75" x14ac:dyDescent="0.25">
      <c r="B8" s="175" t="s">
        <v>515</v>
      </c>
    </row>
    <row r="9" spans="2:3" s="174" customFormat="1" ht="15.75" x14ac:dyDescent="0.25">
      <c r="B9" s="175"/>
    </row>
    <row r="10" spans="2:3" s="174" customFormat="1" ht="15.75" x14ac:dyDescent="0.25">
      <c r="C10" s="172" t="s">
        <v>520</v>
      </c>
    </row>
    <row r="11" spans="2:3" s="174" customFormat="1" ht="15.75" x14ac:dyDescent="0.25">
      <c r="B11" s="172" t="s">
        <v>516</v>
      </c>
    </row>
    <row r="12" spans="2:3" s="174" customFormat="1" ht="15.75" x14ac:dyDescent="0.25">
      <c r="B12" s="172" t="s">
        <v>517</v>
      </c>
    </row>
    <row r="13" spans="2:3" s="174" customFormat="1" ht="15.75" x14ac:dyDescent="0.25">
      <c r="B13" s="172" t="s">
        <v>518</v>
      </c>
    </row>
    <row r="14" spans="2:3" s="174" customFormat="1" ht="15.75" x14ac:dyDescent="0.25">
      <c r="B14" s="172" t="s">
        <v>519</v>
      </c>
    </row>
    <row r="15" spans="2:3" s="174" customFormat="1" ht="15.75" x14ac:dyDescent="0.25">
      <c r="B15" s="172"/>
      <c r="C15" s="174" t="s">
        <v>521</v>
      </c>
    </row>
    <row r="16" spans="2:3" s="174" customFormat="1" ht="15.75" x14ac:dyDescent="0.25">
      <c r="B16" s="172" t="s">
        <v>522</v>
      </c>
    </row>
    <row r="17" spans="2:3" s="174" customFormat="1" ht="15.75" x14ac:dyDescent="0.25">
      <c r="B17" s="175"/>
    </row>
    <row r="18" spans="2:3" s="174" customFormat="1" ht="15.75" x14ac:dyDescent="0.25">
      <c r="C18" s="172" t="s">
        <v>524</v>
      </c>
    </row>
    <row r="19" spans="2:3" s="174" customFormat="1" ht="15.75" x14ac:dyDescent="0.25">
      <c r="B19" s="174" t="s">
        <v>523</v>
      </c>
      <c r="C19" s="175"/>
    </row>
    <row r="20" spans="2:3" s="174" customFormat="1" ht="15.75" x14ac:dyDescent="0.25">
      <c r="C20" s="175"/>
    </row>
    <row r="21" spans="2:3" s="174" customFormat="1" ht="15.75" x14ac:dyDescent="0.25">
      <c r="C21" s="172" t="s">
        <v>525</v>
      </c>
    </row>
    <row r="22" spans="2:3" s="174" customFormat="1" ht="15.75" x14ac:dyDescent="0.25">
      <c r="B22" s="174" t="s">
        <v>526</v>
      </c>
      <c r="C22" s="175"/>
    </row>
    <row r="23" spans="2:3" s="174" customFormat="1" ht="15.75" x14ac:dyDescent="0.25">
      <c r="B23" s="174" t="s">
        <v>527</v>
      </c>
      <c r="C23" s="175"/>
    </row>
    <row r="24" spans="2:3" s="174" customFormat="1" ht="15.75" x14ac:dyDescent="0.25">
      <c r="C24" s="175"/>
    </row>
    <row r="25" spans="2:3" s="174" customFormat="1" ht="15.75" x14ac:dyDescent="0.25">
      <c r="C25" s="172" t="s">
        <v>529</v>
      </c>
    </row>
    <row r="26" spans="2:3" s="174" customFormat="1" ht="15.75" x14ac:dyDescent="0.25">
      <c r="B26" s="174" t="s">
        <v>528</v>
      </c>
      <c r="C26" s="175"/>
    </row>
    <row r="27" spans="2:3" s="174" customFormat="1" ht="15.75" x14ac:dyDescent="0.25">
      <c r="C27" s="175"/>
    </row>
    <row r="28" spans="2:3" s="174" customFormat="1" ht="15.75" x14ac:dyDescent="0.25">
      <c r="C28" s="172" t="s">
        <v>530</v>
      </c>
    </row>
    <row r="29" spans="2:3" s="174" customFormat="1" ht="15.75" x14ac:dyDescent="0.25">
      <c r="B29" s="174" t="s">
        <v>531</v>
      </c>
      <c r="C29" s="175"/>
    </row>
    <row r="30" spans="2:3" s="174" customFormat="1" ht="15.75" x14ac:dyDescent="0.25">
      <c r="B30" s="174" t="s">
        <v>532</v>
      </c>
      <c r="C30" s="175"/>
    </row>
    <row r="31" spans="2:3" s="174" customFormat="1" ht="15.75" x14ac:dyDescent="0.25">
      <c r="C31" s="175"/>
    </row>
    <row r="32" spans="2:3" s="174" customFormat="1" ht="15.75" x14ac:dyDescent="0.25">
      <c r="C32" s="172" t="s">
        <v>533</v>
      </c>
    </row>
    <row r="33" spans="2:3" s="174" customFormat="1" ht="15.75" x14ac:dyDescent="0.25">
      <c r="B33" s="174" t="s">
        <v>534</v>
      </c>
      <c r="C33" s="175"/>
    </row>
    <row r="34" spans="2:3" s="174" customFormat="1" ht="15.75" x14ac:dyDescent="0.25">
      <c r="C34" s="175"/>
    </row>
    <row r="35" spans="2:3" s="174" customFormat="1" ht="15.75" x14ac:dyDescent="0.25">
      <c r="C35" s="172" t="s">
        <v>535</v>
      </c>
    </row>
    <row r="36" spans="2:3" s="174" customFormat="1" ht="15.75" x14ac:dyDescent="0.25">
      <c r="B36" s="174" t="s">
        <v>536</v>
      </c>
      <c r="C36" s="172"/>
    </row>
    <row r="37" spans="2:3" s="174" customFormat="1" ht="15.75" x14ac:dyDescent="0.25">
      <c r="B37" s="174" t="s">
        <v>537</v>
      </c>
      <c r="C37" s="172"/>
    </row>
    <row r="38" spans="2:3" s="174" customFormat="1" ht="15.75" x14ac:dyDescent="0.25">
      <c r="C38" s="175"/>
    </row>
    <row r="39" spans="2:3" s="174" customFormat="1" ht="15.75" x14ac:dyDescent="0.25">
      <c r="C39" s="172" t="s">
        <v>538</v>
      </c>
    </row>
    <row r="40" spans="2:3" s="174" customFormat="1" ht="15.75" x14ac:dyDescent="0.25">
      <c r="B40" s="174" t="s">
        <v>539</v>
      </c>
    </row>
    <row r="41" spans="2:3" s="174" customFormat="1" ht="15.75" x14ac:dyDescent="0.25"/>
    <row r="42" spans="2:3" s="174" customFormat="1" ht="15.75" x14ac:dyDescent="0.25"/>
    <row r="43" spans="2:3" s="174" customFormat="1" ht="15.75" x14ac:dyDescent="0.25"/>
    <row r="44" spans="2:3" s="174" customFormat="1" ht="15.75" x14ac:dyDescent="0.25"/>
    <row r="45" spans="2:3" s="174" customFormat="1" ht="15.75" x14ac:dyDescent="0.25"/>
    <row r="46" spans="2:3" s="174" customFormat="1" ht="15.75" x14ac:dyDescent="0.25"/>
    <row r="47" spans="2:3" s="174" customFormat="1" ht="15.75" x14ac:dyDescent="0.25"/>
    <row r="48" spans="2:3" s="174" customFormat="1" ht="15.75" x14ac:dyDescent="0.25"/>
    <row r="49" s="174" customFormat="1" ht="15.75" x14ac:dyDescent="0.25"/>
    <row r="50" s="174" customFormat="1" ht="15.75" x14ac:dyDescent="0.25"/>
    <row r="51" s="174" customFormat="1" ht="15.75" x14ac:dyDescent="0.25"/>
    <row r="52" s="174" customFormat="1" ht="15.75" x14ac:dyDescent="0.25"/>
    <row r="53" s="174" customFormat="1" ht="15.75" x14ac:dyDescent="0.25"/>
    <row r="54" s="174" customFormat="1" ht="15.75" x14ac:dyDescent="0.25"/>
    <row r="55" s="174" customFormat="1" ht="15.75" x14ac:dyDescent="0.25"/>
    <row r="56" s="174" customFormat="1" ht="15.75" x14ac:dyDescent="0.25"/>
    <row r="57" s="174" customFormat="1" ht="15.75" x14ac:dyDescent="0.25"/>
    <row r="58" s="174" customFormat="1" ht="15.75" x14ac:dyDescent="0.25"/>
    <row r="59" s="174" customFormat="1" ht="15.75" x14ac:dyDescent="0.25"/>
    <row r="60" s="174" customFormat="1" ht="15.75" x14ac:dyDescent="0.25"/>
    <row r="61" s="174" customFormat="1" ht="15.75" x14ac:dyDescent="0.25"/>
    <row r="62" s="174" customFormat="1" ht="15.75" x14ac:dyDescent="0.25"/>
    <row r="63" s="174" customFormat="1" ht="15.75" x14ac:dyDescent="0.25"/>
    <row r="64" s="174" customFormat="1" ht="15.75" x14ac:dyDescent="0.25"/>
    <row r="65" s="174" customFormat="1" ht="15.75" x14ac:dyDescent="0.25"/>
    <row r="66" s="174" customFormat="1" ht="15.75" x14ac:dyDescent="0.25"/>
    <row r="67" s="174" customFormat="1" ht="15.75" x14ac:dyDescent="0.25"/>
    <row r="68" s="174" customFormat="1" ht="15.75" x14ac:dyDescent="0.25"/>
    <row r="69" s="174" customFormat="1" ht="15.75" x14ac:dyDescent="0.25"/>
    <row r="70" s="174" customFormat="1" ht="15.75" x14ac:dyDescent="0.25"/>
    <row r="71" s="174" customFormat="1" ht="15.75" x14ac:dyDescent="0.25"/>
    <row r="72" s="174" customFormat="1" ht="15.75" x14ac:dyDescent="0.25"/>
    <row r="73" s="174" customFormat="1" ht="15.75" x14ac:dyDescent="0.25"/>
    <row r="74" s="174" customFormat="1" ht="15.75" x14ac:dyDescent="0.25"/>
    <row r="75" s="174" customFormat="1" ht="15.75" x14ac:dyDescent="0.25"/>
    <row r="76" s="174" customFormat="1" ht="15.75" x14ac:dyDescent="0.25"/>
    <row r="77" s="174" customFormat="1" ht="15.75" x14ac:dyDescent="0.25"/>
    <row r="78" s="174" customFormat="1" ht="15.75" x14ac:dyDescent="0.25"/>
    <row r="79" s="174" customFormat="1" ht="15.75" x14ac:dyDescent="0.25"/>
    <row r="80" s="174" customFormat="1" ht="15.75" x14ac:dyDescent="0.25"/>
    <row r="81" s="174" customFormat="1" ht="15.75" x14ac:dyDescent="0.25"/>
    <row r="82" s="174" customFormat="1" ht="15.75" x14ac:dyDescent="0.25"/>
    <row r="83" s="174" customFormat="1" ht="15.75" x14ac:dyDescent="0.25"/>
    <row r="84" s="174" customFormat="1" ht="15.75" x14ac:dyDescent="0.25"/>
    <row r="85" s="174" customFormat="1" ht="15.75" x14ac:dyDescent="0.25"/>
    <row r="86" s="174" customFormat="1" ht="15.75" x14ac:dyDescent="0.25"/>
    <row r="87" s="174" customFormat="1" ht="15.75" x14ac:dyDescent="0.25"/>
    <row r="88" s="174" customFormat="1" ht="15.75" x14ac:dyDescent="0.25"/>
    <row r="89" s="174" customFormat="1" ht="15.75" x14ac:dyDescent="0.25"/>
    <row r="90" s="174" customFormat="1" ht="15.75" x14ac:dyDescent="0.25"/>
    <row r="91" s="174" customFormat="1" ht="15.75" x14ac:dyDescent="0.25"/>
    <row r="92" s="174" customFormat="1" ht="15.75" x14ac:dyDescent="0.25"/>
    <row r="93" s="174" customFormat="1" ht="15.75" x14ac:dyDescent="0.25"/>
    <row r="94" s="174" customFormat="1" ht="15.75" x14ac:dyDescent="0.25"/>
    <row r="95" s="174" customFormat="1" ht="15.75" x14ac:dyDescent="0.25"/>
    <row r="96" s="174" customFormat="1" ht="15.75" x14ac:dyDescent="0.25"/>
    <row r="97" s="174" customFormat="1" ht="15.75" x14ac:dyDescent="0.25"/>
    <row r="98" s="174" customFormat="1" ht="15.75" x14ac:dyDescent="0.25"/>
    <row r="99" s="174" customFormat="1" ht="15.75" x14ac:dyDescent="0.25"/>
    <row r="100" s="174" customFormat="1" ht="15.75" x14ac:dyDescent="0.25"/>
    <row r="101" s="174" customFormat="1" ht="15.75" x14ac:dyDescent="0.25"/>
    <row r="102" s="174" customFormat="1" ht="15.75" x14ac:dyDescent="0.25"/>
    <row r="103" s="174" customFormat="1" ht="15.75" x14ac:dyDescent="0.25"/>
    <row r="104" s="174" customFormat="1" ht="15.75" x14ac:dyDescent="0.25"/>
    <row r="105" s="174" customFormat="1" ht="15.75" x14ac:dyDescent="0.25"/>
    <row r="106" s="174" customFormat="1" ht="15.75" x14ac:dyDescent="0.25"/>
    <row r="107" s="174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17"/>
    <col min="4" max="4" width="60.85546875" style="117" customWidth="1"/>
    <col min="5" max="5" width="9.140625" style="126"/>
    <col min="6" max="16384" width="9.140625" style="117"/>
  </cols>
  <sheetData>
    <row r="1" spans="1:6" ht="15" x14ac:dyDescent="0.25">
      <c r="B1" s="101"/>
    </row>
    <row r="2" spans="1:6" s="127" customFormat="1" ht="16.5" x14ac:dyDescent="0.25">
      <c r="B2" s="127" t="s">
        <v>486</v>
      </c>
      <c r="D2" s="128"/>
      <c r="E2" s="128"/>
      <c r="F2" s="129"/>
    </row>
    <row r="3" spans="1:6" s="130" customFormat="1" ht="16.5" x14ac:dyDescent="0.25">
      <c r="D3" s="131"/>
      <c r="E3" s="127"/>
    </row>
    <row r="4" spans="1:6" s="130" customFormat="1" ht="16.5" x14ac:dyDescent="0.25">
      <c r="B4" s="115" t="s">
        <v>473</v>
      </c>
      <c r="C4" s="115"/>
      <c r="D4" s="115"/>
      <c r="E4" s="127"/>
    </row>
    <row r="5" spans="1:6" ht="15.75" x14ac:dyDescent="0.25">
      <c r="B5" s="116"/>
      <c r="C5" s="116"/>
    </row>
    <row r="6" spans="1:6" ht="16.5" x14ac:dyDescent="0.25">
      <c r="B6" s="118" t="s">
        <v>474</v>
      </c>
      <c r="C6" s="118" t="s">
        <v>475</v>
      </c>
      <c r="D6" s="119" t="s">
        <v>476</v>
      </c>
    </row>
    <row r="7" spans="1:6" ht="15.75" x14ac:dyDescent="0.25">
      <c r="A7" s="132"/>
      <c r="B7" s="120">
        <v>1</v>
      </c>
      <c r="C7" s="120"/>
      <c r="D7" s="121" t="s">
        <v>477</v>
      </c>
    </row>
    <row r="8" spans="1:6" ht="15.75" x14ac:dyDescent="0.25">
      <c r="A8" s="132"/>
      <c r="B8" s="122"/>
      <c r="C8" s="122" t="s">
        <v>149</v>
      </c>
      <c r="D8" s="123" t="s">
        <v>477</v>
      </c>
    </row>
    <row r="9" spans="1:6" ht="15.75" x14ac:dyDescent="0.25">
      <c r="A9" s="132"/>
      <c r="B9" s="122"/>
      <c r="C9" s="122" t="s">
        <v>150</v>
      </c>
      <c r="D9" s="123" t="s">
        <v>478</v>
      </c>
    </row>
    <row r="10" spans="1:6" ht="15.75" x14ac:dyDescent="0.25">
      <c r="A10" s="132"/>
      <c r="B10" s="120">
        <v>3</v>
      </c>
      <c r="C10" s="120"/>
      <c r="D10" s="121" t="s">
        <v>479</v>
      </c>
    </row>
    <row r="11" spans="1:6" ht="15.75" x14ac:dyDescent="0.25">
      <c r="A11" s="132"/>
      <c r="B11" s="122"/>
      <c r="C11" s="122" t="s">
        <v>162</v>
      </c>
      <c r="D11" s="123" t="s">
        <v>479</v>
      </c>
    </row>
    <row r="12" spans="1:6" ht="15.75" x14ac:dyDescent="0.25">
      <c r="A12" s="132"/>
      <c r="B12" s="120">
        <v>4</v>
      </c>
      <c r="C12" s="120"/>
      <c r="D12" s="121" t="s">
        <v>432</v>
      </c>
    </row>
    <row r="13" spans="1:6" ht="15.75" x14ac:dyDescent="0.25">
      <c r="A13" s="132"/>
      <c r="B13" s="122"/>
      <c r="C13" s="122" t="s">
        <v>466</v>
      </c>
      <c r="D13" s="124" t="s">
        <v>432</v>
      </c>
    </row>
    <row r="14" spans="1:6" ht="15.75" x14ac:dyDescent="0.25">
      <c r="A14" s="132"/>
      <c r="B14" s="122"/>
      <c r="C14" s="122" t="s">
        <v>210</v>
      </c>
      <c r="D14" s="124" t="s">
        <v>433</v>
      </c>
    </row>
    <row r="15" spans="1:6" ht="15.75" x14ac:dyDescent="0.25">
      <c r="A15" s="132"/>
      <c r="B15" s="120">
        <v>5</v>
      </c>
      <c r="C15" s="120"/>
      <c r="D15" s="121" t="s">
        <v>480</v>
      </c>
    </row>
    <row r="16" spans="1:6" ht="31.5" x14ac:dyDescent="0.25">
      <c r="A16" s="132"/>
      <c r="B16" s="120"/>
      <c r="C16" s="122" t="s">
        <v>354</v>
      </c>
      <c r="D16" s="124" t="s">
        <v>434</v>
      </c>
    </row>
    <row r="17" spans="1:4" ht="15.75" x14ac:dyDescent="0.25">
      <c r="A17" s="132"/>
      <c r="B17" s="122"/>
      <c r="C17" s="122" t="s">
        <v>467</v>
      </c>
      <c r="D17" s="124" t="s">
        <v>435</v>
      </c>
    </row>
    <row r="18" spans="1:4" ht="15.75" x14ac:dyDescent="0.25">
      <c r="A18" s="132"/>
      <c r="B18" s="122"/>
      <c r="C18" s="122" t="s">
        <v>468</v>
      </c>
      <c r="D18" s="124"/>
    </row>
    <row r="19" spans="1:4" ht="15.75" x14ac:dyDescent="0.25">
      <c r="A19" s="132"/>
      <c r="B19" s="122"/>
      <c r="C19" s="122" t="s">
        <v>188</v>
      </c>
      <c r="D19" s="124" t="s">
        <v>481</v>
      </c>
    </row>
    <row r="20" spans="1:4" ht="15.75" x14ac:dyDescent="0.25">
      <c r="A20" s="132"/>
      <c r="B20" s="122"/>
      <c r="C20" s="122" t="s">
        <v>168</v>
      </c>
      <c r="D20" s="124" t="s">
        <v>437</v>
      </c>
    </row>
    <row r="21" spans="1:4" ht="15.75" x14ac:dyDescent="0.25">
      <c r="A21" s="132"/>
      <c r="B21" s="122"/>
      <c r="C21" s="122" t="s">
        <v>469</v>
      </c>
      <c r="D21" s="125" t="s">
        <v>438</v>
      </c>
    </row>
    <row r="22" spans="1:4" ht="15.75" x14ac:dyDescent="0.25">
      <c r="A22" s="132"/>
      <c r="B22" s="120">
        <v>6</v>
      </c>
      <c r="C22" s="120"/>
      <c r="D22" s="121" t="s">
        <v>482</v>
      </c>
    </row>
    <row r="23" spans="1:4" ht="15.75" x14ac:dyDescent="0.25">
      <c r="A23" s="132"/>
      <c r="B23" s="122"/>
      <c r="C23" s="122" t="s">
        <v>470</v>
      </c>
      <c r="D23" s="123" t="s">
        <v>482</v>
      </c>
    </row>
    <row r="24" spans="1:4" ht="15.75" x14ac:dyDescent="0.25">
      <c r="A24" s="132"/>
      <c r="B24" s="122"/>
      <c r="C24" s="122" t="s">
        <v>380</v>
      </c>
      <c r="D24" s="123" t="s">
        <v>440</v>
      </c>
    </row>
    <row r="25" spans="1:4" ht="31.5" x14ac:dyDescent="0.25">
      <c r="A25" s="132"/>
      <c r="B25" s="120">
        <v>7</v>
      </c>
      <c r="C25" s="120"/>
      <c r="D25" s="121" t="s">
        <v>483</v>
      </c>
    </row>
    <row r="26" spans="1:4" ht="31.5" x14ac:dyDescent="0.25">
      <c r="A26" s="132"/>
      <c r="B26" s="122"/>
      <c r="C26" s="122" t="s">
        <v>251</v>
      </c>
      <c r="D26" s="123" t="s">
        <v>483</v>
      </c>
    </row>
    <row r="27" spans="1:4" ht="15.75" x14ac:dyDescent="0.25">
      <c r="A27" s="132"/>
      <c r="B27" s="120">
        <v>8</v>
      </c>
      <c r="C27" s="120"/>
      <c r="D27" s="121" t="s">
        <v>484</v>
      </c>
    </row>
    <row r="28" spans="1:4" ht="15.75" x14ac:dyDescent="0.25">
      <c r="A28" s="132"/>
      <c r="B28" s="122"/>
      <c r="C28" s="122" t="s">
        <v>471</v>
      </c>
      <c r="D28" s="124" t="s">
        <v>441</v>
      </c>
    </row>
    <row r="29" spans="1:4" ht="15.75" x14ac:dyDescent="0.25">
      <c r="A29" s="132"/>
      <c r="B29" s="122"/>
      <c r="C29" s="122" t="s">
        <v>334</v>
      </c>
      <c r="D29" s="124" t="s">
        <v>442</v>
      </c>
    </row>
    <row r="30" spans="1:4" ht="15.75" x14ac:dyDescent="0.25">
      <c r="A30" s="132"/>
      <c r="B30" s="122"/>
      <c r="C30" s="122" t="s">
        <v>335</v>
      </c>
      <c r="D30" s="124" t="s">
        <v>443</v>
      </c>
    </row>
    <row r="31" spans="1:4" ht="15.75" x14ac:dyDescent="0.25">
      <c r="A31" s="132"/>
      <c r="B31" s="122"/>
      <c r="C31" s="122" t="s">
        <v>472</v>
      </c>
      <c r="D31" s="124" t="s">
        <v>485</v>
      </c>
    </row>
    <row r="32" spans="1:4" ht="15.75" x14ac:dyDescent="0.25">
      <c r="B32" s="133"/>
      <c r="C32" s="133"/>
      <c r="D32" s="134"/>
    </row>
    <row r="33" spans="2:4" x14ac:dyDescent="0.25">
      <c r="B33" s="135"/>
      <c r="C33" s="135"/>
      <c r="D33" s="134"/>
    </row>
    <row r="34" spans="2:4" x14ac:dyDescent="0.25">
      <c r="B34" s="135"/>
      <c r="C34" s="135"/>
      <c r="D34" s="134"/>
    </row>
    <row r="35" spans="2:4" x14ac:dyDescent="0.25">
      <c r="B35" s="135"/>
      <c r="C35" s="135"/>
      <c r="D35" s="134"/>
    </row>
    <row r="36" spans="2:4" x14ac:dyDescent="0.25">
      <c r="B36" s="135"/>
      <c r="C36" s="135"/>
      <c r="D36" s="134"/>
    </row>
    <row r="37" spans="2:4" x14ac:dyDescent="0.25">
      <c r="B37" s="135"/>
      <c r="C37" s="135"/>
      <c r="D37" s="134"/>
    </row>
    <row r="38" spans="2:4" x14ac:dyDescent="0.25">
      <c r="B38" s="135"/>
      <c r="C38" s="135"/>
      <c r="D38" s="134"/>
    </row>
    <row r="39" spans="2:4" x14ac:dyDescent="0.25">
      <c r="B39" s="135"/>
      <c r="C39" s="135"/>
      <c r="D39" s="134"/>
    </row>
    <row r="40" spans="2:4" x14ac:dyDescent="0.25">
      <c r="B40" s="135"/>
      <c r="C40" s="135"/>
      <c r="D40" s="134"/>
    </row>
    <row r="41" spans="2:4" x14ac:dyDescent="0.25">
      <c r="B41" s="135"/>
      <c r="C41" s="135"/>
      <c r="D41" s="134"/>
    </row>
    <row r="42" spans="2:4" x14ac:dyDescent="0.25">
      <c r="B42" s="135"/>
      <c r="C42" s="135"/>
      <c r="D42" s="134"/>
    </row>
    <row r="43" spans="2:4" x14ac:dyDescent="0.25">
      <c r="B43" s="135"/>
      <c r="C43" s="135"/>
      <c r="D43" s="134"/>
    </row>
    <row r="44" spans="2:4" x14ac:dyDescent="0.25">
      <c r="B44" s="135"/>
      <c r="C44" s="135"/>
      <c r="D44" s="134"/>
    </row>
    <row r="45" spans="2:4" x14ac:dyDescent="0.25">
      <c r="B45" s="135"/>
      <c r="C45" s="135"/>
      <c r="D45" s="134"/>
    </row>
    <row r="46" spans="2:4" x14ac:dyDescent="0.25">
      <c r="B46" s="135"/>
      <c r="C46" s="135"/>
      <c r="D46" s="134"/>
    </row>
    <row r="47" spans="2:4" x14ac:dyDescent="0.25">
      <c r="B47" s="135"/>
      <c r="C47" s="135"/>
      <c r="D47" s="134"/>
    </row>
    <row r="48" spans="2:4" x14ac:dyDescent="0.25">
      <c r="B48" s="135"/>
      <c r="C48" s="135"/>
      <c r="D48" s="134"/>
    </row>
    <row r="49" spans="2:4" x14ac:dyDescent="0.25">
      <c r="B49" s="135"/>
      <c r="C49" s="135"/>
      <c r="D49" s="134"/>
    </row>
    <row r="50" spans="2:4" x14ac:dyDescent="0.25">
      <c r="B50" s="135"/>
      <c r="C50" s="135"/>
      <c r="D50" s="134"/>
    </row>
    <row r="51" spans="2:4" x14ac:dyDescent="0.25">
      <c r="B51" s="135"/>
      <c r="C51" s="135"/>
      <c r="D51" s="134"/>
    </row>
    <row r="52" spans="2:4" x14ac:dyDescent="0.25">
      <c r="B52" s="135"/>
      <c r="C52" s="135"/>
      <c r="D52" s="134"/>
    </row>
    <row r="53" spans="2:4" x14ac:dyDescent="0.25">
      <c r="B53" s="135"/>
      <c r="C53" s="135"/>
      <c r="D53" s="134"/>
    </row>
    <row r="54" spans="2:4" x14ac:dyDescent="0.25">
      <c r="B54" s="135"/>
      <c r="C54" s="135"/>
      <c r="D54" s="134"/>
    </row>
    <row r="55" spans="2:4" x14ac:dyDescent="0.25">
      <c r="B55" s="135"/>
      <c r="C55" s="135"/>
      <c r="D55" s="134"/>
    </row>
    <row r="56" spans="2:4" x14ac:dyDescent="0.25">
      <c r="B56" s="135"/>
      <c r="C56" s="135"/>
      <c r="D56" s="134"/>
    </row>
    <row r="57" spans="2:4" x14ac:dyDescent="0.25">
      <c r="B57" s="135"/>
      <c r="C57" s="135"/>
      <c r="D57" s="134"/>
    </row>
    <row r="58" spans="2:4" x14ac:dyDescent="0.25">
      <c r="D58" s="134"/>
    </row>
    <row r="59" spans="2:4" x14ac:dyDescent="0.25">
      <c r="D59" s="134"/>
    </row>
    <row r="60" spans="2:4" x14ac:dyDescent="0.25">
      <c r="D60" s="134"/>
    </row>
    <row r="61" spans="2:4" x14ac:dyDescent="0.25">
      <c r="D61" s="134"/>
    </row>
    <row r="62" spans="2:4" x14ac:dyDescent="0.25">
      <c r="D62" s="134"/>
    </row>
    <row r="63" spans="2:4" x14ac:dyDescent="0.25">
      <c r="D63" s="134"/>
    </row>
    <row r="64" spans="2:4" x14ac:dyDescent="0.25">
      <c r="D64" s="134"/>
    </row>
    <row r="65" spans="4:4" x14ac:dyDescent="0.25">
      <c r="D65" s="134"/>
    </row>
    <row r="66" spans="4:4" x14ac:dyDescent="0.25">
      <c r="D66" s="134"/>
    </row>
    <row r="67" spans="4:4" x14ac:dyDescent="0.25">
      <c r="D67" s="134"/>
    </row>
    <row r="68" spans="4:4" x14ac:dyDescent="0.25">
      <c r="D68" s="134"/>
    </row>
    <row r="69" spans="4:4" x14ac:dyDescent="0.25">
      <c r="D69" s="134"/>
    </row>
    <row r="70" spans="4:4" x14ac:dyDescent="0.25">
      <c r="D70" s="134"/>
    </row>
    <row r="71" spans="4:4" x14ac:dyDescent="0.25">
      <c r="D71" s="134"/>
    </row>
    <row r="72" spans="4:4" x14ac:dyDescent="0.25">
      <c r="D72" s="134"/>
    </row>
    <row r="73" spans="4:4" x14ac:dyDescent="0.25">
      <c r="D73" s="134"/>
    </row>
    <row r="74" spans="4:4" x14ac:dyDescent="0.25">
      <c r="D74" s="134"/>
    </row>
    <row r="75" spans="4:4" x14ac:dyDescent="0.25">
      <c r="D75" s="134"/>
    </row>
    <row r="76" spans="4:4" x14ac:dyDescent="0.25">
      <c r="D76" s="134"/>
    </row>
    <row r="77" spans="4:4" x14ac:dyDescent="0.25">
      <c r="D77" s="134"/>
    </row>
    <row r="78" spans="4:4" x14ac:dyDescent="0.25">
      <c r="D78" s="134"/>
    </row>
    <row r="79" spans="4:4" x14ac:dyDescent="0.25">
      <c r="D79" s="134"/>
    </row>
    <row r="80" spans="4:4" x14ac:dyDescent="0.25">
      <c r="D80" s="134"/>
    </row>
    <row r="81" spans="4:4" x14ac:dyDescent="0.25">
      <c r="D81" s="134"/>
    </row>
    <row r="82" spans="4:4" x14ac:dyDescent="0.25">
      <c r="D82" s="134"/>
    </row>
    <row r="83" spans="4:4" x14ac:dyDescent="0.25">
      <c r="D83" s="134"/>
    </row>
    <row r="84" spans="4:4" x14ac:dyDescent="0.25">
      <c r="D84" s="134"/>
    </row>
    <row r="85" spans="4:4" x14ac:dyDescent="0.25">
      <c r="D85" s="134"/>
    </row>
    <row r="86" spans="4:4" x14ac:dyDescent="0.25">
      <c r="D86" s="134"/>
    </row>
    <row r="87" spans="4:4" x14ac:dyDescent="0.25">
      <c r="D87" s="134"/>
    </row>
    <row r="88" spans="4:4" x14ac:dyDescent="0.25">
      <c r="D88" s="134"/>
    </row>
    <row r="89" spans="4:4" x14ac:dyDescent="0.25">
      <c r="D89" s="134"/>
    </row>
    <row r="90" spans="4:4" x14ac:dyDescent="0.25">
      <c r="D90" s="134"/>
    </row>
    <row r="91" spans="4:4" x14ac:dyDescent="0.25">
      <c r="D91" s="134"/>
    </row>
    <row r="92" spans="4:4" x14ac:dyDescent="0.25">
      <c r="D92" s="134"/>
    </row>
    <row r="93" spans="4:4" x14ac:dyDescent="0.25">
      <c r="D93" s="134"/>
    </row>
    <row r="94" spans="4:4" x14ac:dyDescent="0.25">
      <c r="D94" s="134"/>
    </row>
    <row r="95" spans="4:4" x14ac:dyDescent="0.25">
      <c r="D95" s="134"/>
    </row>
    <row r="96" spans="4:4" x14ac:dyDescent="0.25">
      <c r="D96" s="134"/>
    </row>
    <row r="97" spans="4:4" x14ac:dyDescent="0.25">
      <c r="D97" s="134"/>
    </row>
    <row r="98" spans="4:4" x14ac:dyDescent="0.25">
      <c r="D98" s="134"/>
    </row>
    <row r="99" spans="4:4" x14ac:dyDescent="0.25">
      <c r="D99" s="134"/>
    </row>
    <row r="100" spans="4:4" x14ac:dyDescent="0.25">
      <c r="D100" s="134"/>
    </row>
    <row r="101" spans="4:4" x14ac:dyDescent="0.25">
      <c r="D101" s="134"/>
    </row>
    <row r="102" spans="4:4" x14ac:dyDescent="0.25">
      <c r="D102" s="134"/>
    </row>
    <row r="103" spans="4:4" x14ac:dyDescent="0.25">
      <c r="D103" s="134"/>
    </row>
    <row r="104" spans="4:4" x14ac:dyDescent="0.25">
      <c r="D104" s="134"/>
    </row>
    <row r="105" spans="4:4" x14ac:dyDescent="0.25">
      <c r="D105" s="134"/>
    </row>
    <row r="106" spans="4:4" x14ac:dyDescent="0.25">
      <c r="D106" s="134"/>
    </row>
    <row r="107" spans="4:4" x14ac:dyDescent="0.25">
      <c r="D107" s="134"/>
    </row>
    <row r="108" spans="4:4" x14ac:dyDescent="0.25">
      <c r="D108" s="134"/>
    </row>
    <row r="109" spans="4:4" x14ac:dyDescent="0.25">
      <c r="D109" s="134"/>
    </row>
    <row r="110" spans="4:4" x14ac:dyDescent="0.25">
      <c r="D110" s="134"/>
    </row>
    <row r="111" spans="4:4" x14ac:dyDescent="0.25">
      <c r="D111" s="134"/>
    </row>
    <row r="112" spans="4:4" x14ac:dyDescent="0.25">
      <c r="D112" s="134"/>
    </row>
    <row r="113" spans="4:4" x14ac:dyDescent="0.25">
      <c r="D113" s="134"/>
    </row>
    <row r="114" spans="4:4" x14ac:dyDescent="0.25">
      <c r="D114" s="134"/>
    </row>
    <row r="115" spans="4:4" x14ac:dyDescent="0.25">
      <c r="D115" s="134"/>
    </row>
    <row r="116" spans="4:4" x14ac:dyDescent="0.25">
      <c r="D116" s="134"/>
    </row>
    <row r="117" spans="4:4" x14ac:dyDescent="0.25">
      <c r="D117" s="134"/>
    </row>
    <row r="118" spans="4:4" x14ac:dyDescent="0.25">
      <c r="D118" s="134"/>
    </row>
    <row r="119" spans="4:4" x14ac:dyDescent="0.25">
      <c r="D119" s="134"/>
    </row>
    <row r="120" spans="4:4" x14ac:dyDescent="0.25">
      <c r="D120" s="134"/>
    </row>
    <row r="121" spans="4:4" x14ac:dyDescent="0.25">
      <c r="D121" s="134"/>
    </row>
    <row r="122" spans="4:4" x14ac:dyDescent="0.25">
      <c r="D122" s="134"/>
    </row>
    <row r="123" spans="4:4" x14ac:dyDescent="0.25">
      <c r="D123" s="134"/>
    </row>
    <row r="124" spans="4:4" x14ac:dyDescent="0.25">
      <c r="D124" s="134"/>
    </row>
    <row r="125" spans="4:4" x14ac:dyDescent="0.25">
      <c r="D125" s="134"/>
    </row>
    <row r="126" spans="4:4" x14ac:dyDescent="0.25">
      <c r="D126" s="134"/>
    </row>
    <row r="127" spans="4:4" x14ac:dyDescent="0.25">
      <c r="D127" s="134"/>
    </row>
    <row r="128" spans="4:4" x14ac:dyDescent="0.25">
      <c r="D128" s="134"/>
    </row>
    <row r="129" spans="4:4" x14ac:dyDescent="0.25">
      <c r="D129" s="134"/>
    </row>
    <row r="130" spans="4:4" x14ac:dyDescent="0.25">
      <c r="D130" s="134"/>
    </row>
    <row r="131" spans="4:4" x14ac:dyDescent="0.25">
      <c r="D131" s="134"/>
    </row>
    <row r="132" spans="4:4" x14ac:dyDescent="0.25">
      <c r="D132" s="134"/>
    </row>
    <row r="133" spans="4:4" x14ac:dyDescent="0.25">
      <c r="D133" s="134"/>
    </row>
    <row r="134" spans="4:4" x14ac:dyDescent="0.25">
      <c r="D134" s="134"/>
    </row>
    <row r="135" spans="4:4" x14ac:dyDescent="0.25">
      <c r="D135" s="134"/>
    </row>
    <row r="136" spans="4:4" x14ac:dyDescent="0.25">
      <c r="D136" s="134"/>
    </row>
    <row r="137" spans="4:4" x14ac:dyDescent="0.25">
      <c r="D137" s="134"/>
    </row>
    <row r="138" spans="4:4" x14ac:dyDescent="0.25">
      <c r="D138" s="134"/>
    </row>
    <row r="139" spans="4:4" x14ac:dyDescent="0.25">
      <c r="D139" s="134"/>
    </row>
    <row r="140" spans="4:4" x14ac:dyDescent="0.25">
      <c r="D140" s="134"/>
    </row>
    <row r="141" spans="4:4" x14ac:dyDescent="0.25">
      <c r="D141" s="134"/>
    </row>
    <row r="142" spans="4:4" x14ac:dyDescent="0.25">
      <c r="D142" s="134"/>
    </row>
    <row r="143" spans="4:4" x14ac:dyDescent="0.25">
      <c r="D143" s="134"/>
    </row>
    <row r="144" spans="4:4" x14ac:dyDescent="0.25">
      <c r="D144" s="134"/>
    </row>
    <row r="145" spans="4:4" x14ac:dyDescent="0.25">
      <c r="D145" s="134"/>
    </row>
    <row r="146" spans="4:4" x14ac:dyDescent="0.25">
      <c r="D146" s="134"/>
    </row>
    <row r="147" spans="4:4" x14ac:dyDescent="0.25">
      <c r="D147" s="134"/>
    </row>
    <row r="148" spans="4:4" x14ac:dyDescent="0.25">
      <c r="D148" s="134"/>
    </row>
    <row r="149" spans="4:4" x14ac:dyDescent="0.25">
      <c r="D149" s="134"/>
    </row>
    <row r="150" spans="4:4" x14ac:dyDescent="0.25">
      <c r="D150" s="134"/>
    </row>
    <row r="151" spans="4:4" x14ac:dyDescent="0.25">
      <c r="D151" s="134"/>
    </row>
    <row r="152" spans="4:4" x14ac:dyDescent="0.25">
      <c r="D152" s="134"/>
    </row>
    <row r="153" spans="4:4" x14ac:dyDescent="0.25">
      <c r="D153" s="134"/>
    </row>
    <row r="154" spans="4:4" x14ac:dyDescent="0.25">
      <c r="D154" s="134"/>
    </row>
    <row r="155" spans="4:4" x14ac:dyDescent="0.25">
      <c r="D155" s="134"/>
    </row>
    <row r="156" spans="4:4" x14ac:dyDescent="0.25">
      <c r="D156" s="134"/>
    </row>
    <row r="157" spans="4:4" x14ac:dyDescent="0.25">
      <c r="D157" s="134"/>
    </row>
    <row r="158" spans="4:4" x14ac:dyDescent="0.25">
      <c r="D158" s="134"/>
    </row>
    <row r="159" spans="4:4" x14ac:dyDescent="0.25">
      <c r="D159" s="134"/>
    </row>
    <row r="160" spans="4:4" x14ac:dyDescent="0.25">
      <c r="D160" s="134"/>
    </row>
    <row r="161" spans="4:4" x14ac:dyDescent="0.25">
      <c r="D161" s="134"/>
    </row>
    <row r="162" spans="4:4" x14ac:dyDescent="0.25">
      <c r="D162" s="134"/>
    </row>
    <row r="163" spans="4:4" x14ac:dyDescent="0.25">
      <c r="D163" s="134"/>
    </row>
    <row r="164" spans="4:4" x14ac:dyDescent="0.25">
      <c r="D164" s="134"/>
    </row>
    <row r="165" spans="4:4" x14ac:dyDescent="0.25">
      <c r="D165" s="134"/>
    </row>
    <row r="166" spans="4:4" x14ac:dyDescent="0.25">
      <c r="D166" s="134"/>
    </row>
    <row r="167" spans="4:4" x14ac:dyDescent="0.25">
      <c r="D167" s="134"/>
    </row>
    <row r="168" spans="4:4" x14ac:dyDescent="0.25">
      <c r="D168" s="134"/>
    </row>
    <row r="169" spans="4:4" x14ac:dyDescent="0.25">
      <c r="D169" s="134"/>
    </row>
    <row r="170" spans="4:4" x14ac:dyDescent="0.25">
      <c r="D170" s="134"/>
    </row>
    <row r="171" spans="4:4" x14ac:dyDescent="0.25">
      <c r="D171" s="134"/>
    </row>
    <row r="172" spans="4:4" x14ac:dyDescent="0.25">
      <c r="D172" s="134"/>
    </row>
    <row r="173" spans="4:4" x14ac:dyDescent="0.25">
      <c r="D173" s="134"/>
    </row>
    <row r="174" spans="4:4" x14ac:dyDescent="0.25">
      <c r="D174" s="134"/>
    </row>
    <row r="175" spans="4:4" x14ac:dyDescent="0.25">
      <c r="D175" s="134"/>
    </row>
    <row r="176" spans="4:4" x14ac:dyDescent="0.25">
      <c r="D176" s="134"/>
    </row>
    <row r="177" spans="4:4" x14ac:dyDescent="0.25">
      <c r="D177" s="134"/>
    </row>
    <row r="178" spans="4:4" x14ac:dyDescent="0.25">
      <c r="D178" s="134"/>
    </row>
    <row r="179" spans="4:4" x14ac:dyDescent="0.25">
      <c r="D179" s="134"/>
    </row>
    <row r="180" spans="4:4" x14ac:dyDescent="0.25">
      <c r="D180" s="134"/>
    </row>
    <row r="181" spans="4:4" x14ac:dyDescent="0.25">
      <c r="D181" s="134"/>
    </row>
    <row r="182" spans="4:4" x14ac:dyDescent="0.25">
      <c r="D182" s="134"/>
    </row>
    <row r="183" spans="4:4" x14ac:dyDescent="0.25">
      <c r="D183" s="134"/>
    </row>
    <row r="184" spans="4:4" x14ac:dyDescent="0.25">
      <c r="D184" s="134"/>
    </row>
    <row r="185" spans="4:4" x14ac:dyDescent="0.25">
      <c r="D185" s="134"/>
    </row>
    <row r="186" spans="4:4" x14ac:dyDescent="0.25">
      <c r="D186" s="134"/>
    </row>
    <row r="187" spans="4:4" x14ac:dyDescent="0.25">
      <c r="D187" s="134"/>
    </row>
    <row r="188" spans="4:4" x14ac:dyDescent="0.25">
      <c r="D188" s="134"/>
    </row>
    <row r="189" spans="4:4" x14ac:dyDescent="0.25">
      <c r="D189" s="134"/>
    </row>
    <row r="190" spans="4:4" x14ac:dyDescent="0.25">
      <c r="D190" s="134"/>
    </row>
    <row r="191" spans="4:4" x14ac:dyDescent="0.25">
      <c r="D191" s="134"/>
    </row>
    <row r="192" spans="4:4" x14ac:dyDescent="0.25">
      <c r="D192" s="134"/>
    </row>
    <row r="193" spans="4:4" x14ac:dyDescent="0.25">
      <c r="D193" s="134"/>
    </row>
    <row r="194" spans="4:4" x14ac:dyDescent="0.25">
      <c r="D194" s="134"/>
    </row>
    <row r="195" spans="4:4" x14ac:dyDescent="0.25">
      <c r="D195" s="134"/>
    </row>
    <row r="196" spans="4:4" x14ac:dyDescent="0.25">
      <c r="D196" s="134"/>
    </row>
    <row r="197" spans="4:4" x14ac:dyDescent="0.25">
      <c r="D197" s="134"/>
    </row>
    <row r="198" spans="4:4" x14ac:dyDescent="0.25">
      <c r="D198" s="134"/>
    </row>
    <row r="199" spans="4:4" x14ac:dyDescent="0.25">
      <c r="D199" s="134"/>
    </row>
    <row r="200" spans="4:4" x14ac:dyDescent="0.25">
      <c r="D200" s="134"/>
    </row>
    <row r="201" spans="4:4" x14ac:dyDescent="0.25">
      <c r="D201" s="134"/>
    </row>
    <row r="202" spans="4:4" x14ac:dyDescent="0.25">
      <c r="D202" s="134"/>
    </row>
    <row r="203" spans="4:4" x14ac:dyDescent="0.25">
      <c r="D203" s="134"/>
    </row>
    <row r="204" spans="4:4" x14ac:dyDescent="0.25">
      <c r="D204" s="134"/>
    </row>
    <row r="205" spans="4:4" x14ac:dyDescent="0.25">
      <c r="D205" s="134"/>
    </row>
    <row r="206" spans="4:4" x14ac:dyDescent="0.25">
      <c r="D206" s="134"/>
    </row>
    <row r="207" spans="4:4" x14ac:dyDescent="0.25">
      <c r="D207" s="134"/>
    </row>
    <row r="208" spans="4:4" x14ac:dyDescent="0.25">
      <c r="D208" s="134"/>
    </row>
    <row r="209" spans="4:4" x14ac:dyDescent="0.25">
      <c r="D209" s="134"/>
    </row>
    <row r="210" spans="4:4" x14ac:dyDescent="0.25">
      <c r="D210" s="134"/>
    </row>
    <row r="211" spans="4:4" x14ac:dyDescent="0.25">
      <c r="D211" s="134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89" customWidth="1"/>
    <col min="2" max="2" width="3.140625" style="89" customWidth="1"/>
    <col min="3" max="3" width="9.28515625" style="89" customWidth="1"/>
    <col min="4" max="4" width="9.7109375" style="89" customWidth="1"/>
    <col min="5" max="5" width="8.7109375" style="89" customWidth="1"/>
    <col min="6" max="6" width="9.5703125" style="89" customWidth="1"/>
    <col min="7" max="7" width="12.28515625" style="89" customWidth="1"/>
    <col min="8" max="8" width="9" style="89" customWidth="1"/>
    <col min="9" max="9" width="5.42578125" style="89" customWidth="1"/>
    <col min="10" max="10" width="8" style="89" customWidth="1"/>
    <col min="11" max="11" width="12.7109375" style="89" customWidth="1"/>
    <col min="12" max="12" width="7.42578125" style="89" customWidth="1"/>
    <col min="13" max="13" width="8" style="89" customWidth="1"/>
    <col min="14" max="14" width="6.42578125" style="89" customWidth="1"/>
    <col min="15" max="15" width="12.7109375" style="89" customWidth="1"/>
    <col min="16" max="16" width="5.42578125" style="89" customWidth="1"/>
    <col min="17" max="17" width="3.7109375" style="90" customWidth="1"/>
    <col min="18" max="18" width="4" style="90" customWidth="1"/>
    <col min="19" max="19" width="6.140625" style="89" customWidth="1"/>
    <col min="20" max="20" width="1.5703125" style="89" customWidth="1"/>
    <col min="21" max="16384" width="9.140625" style="89"/>
  </cols>
  <sheetData>
    <row r="2" spans="2:19" ht="34.5" hidden="1" customHeight="1" x14ac:dyDescent="0.25"/>
    <row r="3" spans="2:19" ht="54" customHeight="1" x14ac:dyDescent="0.25">
      <c r="B3" s="91" t="s">
        <v>107</v>
      </c>
      <c r="C3" s="92" t="s">
        <v>122</v>
      </c>
      <c r="D3" s="88" t="s">
        <v>416</v>
      </c>
      <c r="E3" s="88" t="s">
        <v>417</v>
      </c>
      <c r="F3" s="88"/>
      <c r="G3" s="88"/>
      <c r="H3" s="88" t="s">
        <v>418</v>
      </c>
      <c r="I3" s="93"/>
      <c r="J3" s="93"/>
      <c r="K3" s="88" t="s">
        <v>419</v>
      </c>
      <c r="L3" s="88"/>
      <c r="M3" s="88"/>
      <c r="N3" s="88"/>
      <c r="O3" s="88"/>
      <c r="P3" s="88"/>
      <c r="Q3" s="88"/>
      <c r="R3" s="93"/>
      <c r="S3" s="93"/>
    </row>
    <row r="4" spans="2:19" ht="44.25" customHeight="1" x14ac:dyDescent="0.25">
      <c r="B4" s="91" t="s">
        <v>108</v>
      </c>
      <c r="C4" s="92" t="s">
        <v>123</v>
      </c>
      <c r="D4" s="88" t="s">
        <v>420</v>
      </c>
      <c r="E4" s="88" t="s">
        <v>141</v>
      </c>
      <c r="F4" s="88"/>
      <c r="G4" s="88"/>
      <c r="H4" s="88" t="s">
        <v>421</v>
      </c>
      <c r="I4" s="93"/>
      <c r="J4" s="93"/>
      <c r="K4" s="88" t="s">
        <v>422</v>
      </c>
      <c r="L4" s="88" t="s">
        <v>145</v>
      </c>
      <c r="M4" s="88"/>
      <c r="N4" s="88"/>
      <c r="O4" s="88"/>
      <c r="P4" s="88"/>
      <c r="Q4" s="88"/>
      <c r="R4" s="93"/>
      <c r="S4" s="93"/>
    </row>
    <row r="5" spans="2:19" ht="44.25" customHeight="1" x14ac:dyDescent="0.25">
      <c r="B5" s="91" t="s">
        <v>109</v>
      </c>
      <c r="C5" s="92" t="s">
        <v>124</v>
      </c>
      <c r="D5" s="88" t="s">
        <v>420</v>
      </c>
      <c r="E5" s="88" t="s">
        <v>141</v>
      </c>
      <c r="F5" s="88" t="s">
        <v>142</v>
      </c>
      <c r="G5" s="88"/>
      <c r="H5" s="88"/>
      <c r="I5" s="88" t="s">
        <v>423</v>
      </c>
      <c r="J5" s="88" t="s">
        <v>424</v>
      </c>
      <c r="K5" s="88" t="s">
        <v>144</v>
      </c>
      <c r="L5" s="88"/>
      <c r="M5" s="88" t="s">
        <v>146</v>
      </c>
      <c r="N5" s="88" t="s">
        <v>147</v>
      </c>
      <c r="O5" s="88"/>
      <c r="P5" s="88"/>
      <c r="Q5" s="88"/>
      <c r="R5" s="93"/>
      <c r="S5" s="93"/>
    </row>
    <row r="6" spans="2:19" ht="44.25" customHeight="1" x14ac:dyDescent="0.25">
      <c r="B6" s="91" t="s">
        <v>110</v>
      </c>
      <c r="C6" s="92" t="s">
        <v>125</v>
      </c>
      <c r="D6" s="88" t="s">
        <v>420</v>
      </c>
      <c r="E6" s="88" t="s">
        <v>141</v>
      </c>
      <c r="F6" s="88" t="s">
        <v>142</v>
      </c>
      <c r="G6" s="88"/>
      <c r="H6" s="88"/>
      <c r="I6" s="88"/>
      <c r="J6" s="88" t="s">
        <v>424</v>
      </c>
      <c r="K6" s="88" t="s">
        <v>144</v>
      </c>
      <c r="L6" s="88"/>
      <c r="M6" s="88"/>
      <c r="N6" s="88" t="s">
        <v>147</v>
      </c>
      <c r="O6" s="88"/>
      <c r="P6" s="88"/>
      <c r="Q6" s="88"/>
      <c r="R6" s="93"/>
      <c r="S6" s="93"/>
    </row>
    <row r="7" spans="2:19" ht="44.25" customHeight="1" x14ac:dyDescent="0.25">
      <c r="B7" s="91" t="s">
        <v>111</v>
      </c>
      <c r="C7" s="92" t="s">
        <v>126</v>
      </c>
      <c r="D7" s="88" t="s">
        <v>420</v>
      </c>
      <c r="E7" s="88" t="s">
        <v>141</v>
      </c>
      <c r="F7" s="88" t="s">
        <v>142</v>
      </c>
      <c r="G7" s="88"/>
      <c r="H7" s="88"/>
      <c r="I7" s="88"/>
      <c r="J7" s="88"/>
      <c r="K7" s="88" t="s">
        <v>144</v>
      </c>
      <c r="L7" s="88" t="s">
        <v>145</v>
      </c>
      <c r="M7" s="88"/>
      <c r="N7" s="88" t="s">
        <v>147</v>
      </c>
      <c r="O7" s="88"/>
      <c r="P7" s="88"/>
      <c r="Q7" s="88"/>
      <c r="R7" s="93"/>
      <c r="S7" s="93"/>
    </row>
    <row r="8" spans="2:19" ht="44.25" customHeight="1" x14ac:dyDescent="0.25">
      <c r="B8" s="91" t="s">
        <v>112</v>
      </c>
      <c r="C8" s="92" t="s">
        <v>127</v>
      </c>
      <c r="D8" s="88" t="s">
        <v>420</v>
      </c>
      <c r="E8" s="88" t="s">
        <v>141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 t="s">
        <v>425</v>
      </c>
      <c r="Q8" s="88" t="s">
        <v>426</v>
      </c>
      <c r="R8" s="93" t="s">
        <v>427</v>
      </c>
      <c r="S8" s="88" t="s">
        <v>429</v>
      </c>
    </row>
    <row r="9" spans="2:19" ht="54" customHeight="1" x14ac:dyDescent="0.25">
      <c r="B9" s="91" t="s">
        <v>113</v>
      </c>
      <c r="C9" s="92" t="s">
        <v>128</v>
      </c>
      <c r="D9" s="88" t="s">
        <v>420</v>
      </c>
      <c r="E9" s="88" t="s">
        <v>141</v>
      </c>
      <c r="F9" s="88"/>
      <c r="G9" s="88"/>
      <c r="H9" s="88" t="s">
        <v>428</v>
      </c>
      <c r="I9" s="88"/>
      <c r="J9" s="88"/>
      <c r="K9" s="88" t="s">
        <v>144</v>
      </c>
      <c r="L9" s="88"/>
      <c r="M9" s="88"/>
      <c r="N9" s="88" t="s">
        <v>147</v>
      </c>
      <c r="O9" s="88"/>
      <c r="P9" s="88"/>
      <c r="Q9" s="88"/>
      <c r="R9" s="93"/>
      <c r="S9" s="93"/>
    </row>
    <row r="10" spans="2:19" ht="44.25" customHeight="1" x14ac:dyDescent="0.25">
      <c r="B10" s="91" t="s">
        <v>114</v>
      </c>
      <c r="C10" s="92" t="s">
        <v>129</v>
      </c>
      <c r="D10" s="88" t="s">
        <v>420</v>
      </c>
      <c r="E10" s="88" t="s">
        <v>141</v>
      </c>
      <c r="F10" s="88"/>
      <c r="G10" s="88"/>
      <c r="H10" s="88"/>
      <c r="I10" s="88"/>
      <c r="J10" s="88"/>
      <c r="K10" s="88" t="s">
        <v>144</v>
      </c>
      <c r="L10" s="88"/>
      <c r="M10" s="88"/>
      <c r="N10" s="88" t="s">
        <v>147</v>
      </c>
      <c r="O10" s="88" t="s">
        <v>148</v>
      </c>
      <c r="P10" s="88"/>
      <c r="Q10" s="88"/>
      <c r="R10" s="93"/>
      <c r="S10" s="93"/>
    </row>
    <row r="11" spans="2:19" ht="44.25" customHeight="1" x14ac:dyDescent="0.25">
      <c r="B11" s="91" t="s">
        <v>115</v>
      </c>
      <c r="C11" s="92" t="s">
        <v>130</v>
      </c>
      <c r="D11" s="88" t="s">
        <v>420</v>
      </c>
      <c r="E11" s="88" t="s">
        <v>141</v>
      </c>
      <c r="F11" s="88" t="s">
        <v>142</v>
      </c>
      <c r="G11" s="88" t="s">
        <v>143</v>
      </c>
      <c r="H11" s="88"/>
      <c r="I11" s="88"/>
      <c r="J11" s="88"/>
      <c r="K11" s="88" t="s">
        <v>144</v>
      </c>
      <c r="L11" s="88"/>
      <c r="M11" s="88"/>
      <c r="N11" s="88"/>
      <c r="O11" s="88" t="s">
        <v>148</v>
      </c>
      <c r="P11" s="88"/>
      <c r="Q11" s="88"/>
      <c r="R11" s="93"/>
      <c r="S11" s="93"/>
    </row>
    <row r="12" spans="2:19" x14ac:dyDescent="0.25"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89" customWidth="1"/>
    <col min="2" max="2" width="2.28515625" style="89" customWidth="1"/>
    <col min="3" max="3" width="8.85546875" style="89" customWidth="1"/>
    <col min="4" max="4" width="9.7109375" style="89" customWidth="1"/>
    <col min="5" max="5" width="8.7109375" style="89" customWidth="1"/>
    <col min="6" max="6" width="7.42578125" style="89" customWidth="1"/>
    <col min="7" max="7" width="6.42578125" style="89" customWidth="1"/>
    <col min="8" max="8" width="9" style="89" customWidth="1"/>
    <col min="9" max="9" width="5.42578125" style="89" customWidth="1"/>
    <col min="10" max="10" width="8" style="89" customWidth="1"/>
    <col min="11" max="11" width="12.7109375" style="89" customWidth="1"/>
    <col min="12" max="12" width="7.42578125" style="89" customWidth="1"/>
    <col min="13" max="13" width="8" style="89" customWidth="1"/>
    <col min="14" max="14" width="6.42578125" style="89" customWidth="1"/>
    <col min="15" max="15" width="12.7109375" style="89" customWidth="1"/>
    <col min="16" max="16" width="5.42578125" style="89" customWidth="1"/>
    <col min="17" max="17" width="3.7109375" style="90" customWidth="1"/>
    <col min="18" max="18" width="4" style="90" customWidth="1"/>
    <col min="19" max="19" width="6.140625" style="89" customWidth="1"/>
    <col min="20" max="20" width="1.5703125" style="89" customWidth="1"/>
    <col min="21" max="16384" width="9.140625" style="89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96" t="s">
        <v>107</v>
      </c>
      <c r="C3" s="97" t="s">
        <v>122</v>
      </c>
      <c r="D3" s="88" t="s">
        <v>416</v>
      </c>
      <c r="E3" s="88" t="s">
        <v>417</v>
      </c>
      <c r="F3" s="88"/>
      <c r="G3" s="88"/>
      <c r="H3" s="88" t="s">
        <v>418</v>
      </c>
      <c r="I3" s="93"/>
      <c r="J3" s="93"/>
      <c r="K3" s="88" t="s">
        <v>419</v>
      </c>
      <c r="L3" s="88"/>
      <c r="M3" s="88"/>
      <c r="N3" s="88"/>
      <c r="O3" s="88"/>
      <c r="P3" s="88"/>
      <c r="Q3" s="88"/>
      <c r="R3" s="93"/>
      <c r="S3" s="93"/>
    </row>
    <row r="4" spans="2:19" ht="21" customHeight="1" x14ac:dyDescent="0.25">
      <c r="B4" s="98"/>
      <c r="C4" s="99"/>
      <c r="D4" s="88">
        <v>111</v>
      </c>
      <c r="E4" s="88">
        <v>311</v>
      </c>
      <c r="F4" s="88"/>
      <c r="G4" s="88"/>
      <c r="H4" s="88">
        <v>112</v>
      </c>
      <c r="I4" s="93"/>
      <c r="J4" s="93"/>
      <c r="K4" s="88">
        <v>531</v>
      </c>
      <c r="L4" s="88"/>
      <c r="M4" s="88"/>
      <c r="N4" s="88"/>
      <c r="O4" s="88"/>
      <c r="P4" s="88"/>
      <c r="Q4" s="88"/>
      <c r="R4" s="93"/>
      <c r="S4" s="93"/>
    </row>
    <row r="5" spans="2:19" ht="44.25" customHeight="1" x14ac:dyDescent="0.25">
      <c r="B5" s="96" t="s">
        <v>108</v>
      </c>
      <c r="C5" s="97" t="s">
        <v>123</v>
      </c>
      <c r="D5" s="88" t="s">
        <v>420</v>
      </c>
      <c r="E5" s="88" t="s">
        <v>141</v>
      </c>
      <c r="F5" s="88"/>
      <c r="G5" s="88"/>
      <c r="H5" s="88" t="s">
        <v>421</v>
      </c>
      <c r="I5" s="93"/>
      <c r="J5" s="93"/>
      <c r="K5" s="88" t="s">
        <v>422</v>
      </c>
      <c r="L5" s="88" t="s">
        <v>566</v>
      </c>
      <c r="M5" s="88"/>
      <c r="N5" s="88"/>
      <c r="O5" s="88"/>
      <c r="P5" s="88"/>
      <c r="Q5" s="88"/>
      <c r="R5" s="93"/>
      <c r="S5" s="93"/>
    </row>
    <row r="6" spans="2:19" ht="21" customHeight="1" x14ac:dyDescent="0.25">
      <c r="B6" s="98"/>
      <c r="C6" s="99"/>
      <c r="D6" s="88">
        <v>111</v>
      </c>
      <c r="E6" s="88">
        <v>311</v>
      </c>
      <c r="F6" s="88"/>
      <c r="G6" s="88"/>
      <c r="H6" s="88">
        <v>112</v>
      </c>
      <c r="I6" s="93"/>
      <c r="J6" s="93"/>
      <c r="K6" s="88">
        <v>531</v>
      </c>
      <c r="L6" s="88">
        <v>551</v>
      </c>
      <c r="M6" s="88"/>
      <c r="N6" s="88"/>
      <c r="O6" s="88"/>
      <c r="P6" s="88"/>
      <c r="Q6" s="88"/>
      <c r="R6" s="93"/>
      <c r="S6" s="93"/>
    </row>
    <row r="7" spans="2:19" ht="44.25" customHeight="1" x14ac:dyDescent="0.25">
      <c r="B7" s="96" t="s">
        <v>109</v>
      </c>
      <c r="C7" s="97" t="s">
        <v>124</v>
      </c>
      <c r="D7" s="88" t="s">
        <v>420</v>
      </c>
      <c r="E7" s="88" t="s">
        <v>141</v>
      </c>
      <c r="F7" s="88" t="s">
        <v>430</v>
      </c>
      <c r="G7" s="88"/>
      <c r="H7" s="88"/>
      <c r="I7" s="88" t="s">
        <v>423</v>
      </c>
      <c r="J7" s="88" t="s">
        <v>424</v>
      </c>
      <c r="K7" s="88" t="s">
        <v>144</v>
      </c>
      <c r="L7" s="88"/>
      <c r="M7" s="88" t="s">
        <v>146</v>
      </c>
      <c r="N7" s="88" t="s">
        <v>147</v>
      </c>
      <c r="O7" s="88"/>
      <c r="P7" s="88"/>
      <c r="Q7" s="88"/>
      <c r="R7" s="93"/>
      <c r="S7" s="93"/>
    </row>
    <row r="8" spans="2:19" ht="21" customHeight="1" x14ac:dyDescent="0.25">
      <c r="B8" s="98"/>
      <c r="C8" s="99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93"/>
      <c r="S8" s="93"/>
    </row>
    <row r="9" spans="2:19" ht="44.25" customHeight="1" x14ac:dyDescent="0.25">
      <c r="B9" s="96" t="s">
        <v>110</v>
      </c>
      <c r="C9" s="97" t="s">
        <v>125</v>
      </c>
      <c r="D9" s="88" t="s">
        <v>420</v>
      </c>
      <c r="E9" s="88" t="s">
        <v>141</v>
      </c>
      <c r="F9" s="88" t="s">
        <v>430</v>
      </c>
      <c r="G9" s="88"/>
      <c r="H9" s="88"/>
      <c r="I9" s="88"/>
      <c r="J9" s="88" t="s">
        <v>424</v>
      </c>
      <c r="K9" s="88" t="s">
        <v>144</v>
      </c>
      <c r="L9" s="88"/>
      <c r="M9" s="88"/>
      <c r="N9" s="88" t="s">
        <v>147</v>
      </c>
      <c r="O9" s="88"/>
      <c r="P9" s="88"/>
      <c r="Q9" s="88"/>
      <c r="R9" s="93"/>
      <c r="S9" s="93"/>
    </row>
    <row r="10" spans="2:19" ht="21" customHeight="1" x14ac:dyDescent="0.25">
      <c r="B10" s="98"/>
      <c r="C10" s="99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93"/>
      <c r="S10" s="93"/>
    </row>
    <row r="11" spans="2:19" ht="44.25" customHeight="1" x14ac:dyDescent="0.25">
      <c r="B11" s="96" t="s">
        <v>111</v>
      </c>
      <c r="C11" s="97" t="s">
        <v>126</v>
      </c>
      <c r="D11" s="88" t="s">
        <v>420</v>
      </c>
      <c r="E11" s="88" t="s">
        <v>141</v>
      </c>
      <c r="F11" s="88" t="s">
        <v>430</v>
      </c>
      <c r="G11" s="88"/>
      <c r="H11" s="88"/>
      <c r="I11" s="88"/>
      <c r="J11" s="88"/>
      <c r="K11" s="88" t="s">
        <v>144</v>
      </c>
      <c r="L11" s="88" t="s">
        <v>145</v>
      </c>
      <c r="M11" s="88"/>
      <c r="N11" s="88" t="s">
        <v>147</v>
      </c>
      <c r="O11" s="88"/>
      <c r="P11" s="88"/>
      <c r="Q11" s="88"/>
      <c r="R11" s="93"/>
      <c r="S11" s="93"/>
    </row>
    <row r="12" spans="2:19" ht="21" customHeight="1" x14ac:dyDescent="0.25">
      <c r="B12" s="98"/>
      <c r="C12" s="9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93"/>
      <c r="S12" s="93"/>
    </row>
    <row r="13" spans="2:19" ht="44.25" customHeight="1" x14ac:dyDescent="0.25">
      <c r="B13" s="96" t="s">
        <v>112</v>
      </c>
      <c r="C13" s="97" t="s">
        <v>127</v>
      </c>
      <c r="D13" s="88" t="s">
        <v>420</v>
      </c>
      <c r="E13" s="88" t="s">
        <v>141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 t="s">
        <v>425</v>
      </c>
      <c r="Q13" s="88" t="s">
        <v>426</v>
      </c>
      <c r="R13" s="93" t="s">
        <v>427</v>
      </c>
      <c r="S13" s="88" t="s">
        <v>429</v>
      </c>
    </row>
    <row r="14" spans="2:19" ht="21" customHeight="1" x14ac:dyDescent="0.25">
      <c r="B14" s="98"/>
      <c r="C14" s="9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93"/>
      <c r="S14" s="88"/>
    </row>
    <row r="15" spans="2:19" ht="54" customHeight="1" x14ac:dyDescent="0.25">
      <c r="B15" s="96" t="s">
        <v>113</v>
      </c>
      <c r="C15" s="97" t="s">
        <v>128</v>
      </c>
      <c r="D15" s="88" t="s">
        <v>420</v>
      </c>
      <c r="E15" s="88" t="s">
        <v>141</v>
      </c>
      <c r="F15" s="88"/>
      <c r="G15" s="88"/>
      <c r="H15" s="88" t="s">
        <v>428</v>
      </c>
      <c r="I15" s="88"/>
      <c r="J15" s="88"/>
      <c r="K15" s="88" t="s">
        <v>144</v>
      </c>
      <c r="L15" s="88"/>
      <c r="M15" s="88"/>
      <c r="N15" s="88" t="s">
        <v>147</v>
      </c>
      <c r="O15" s="88"/>
      <c r="P15" s="88"/>
      <c r="Q15" s="88"/>
      <c r="R15" s="93"/>
      <c r="S15" s="93"/>
    </row>
    <row r="16" spans="2:19" ht="21" customHeight="1" x14ac:dyDescent="0.25">
      <c r="B16" s="98"/>
      <c r="C16" s="9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93"/>
      <c r="S16" s="93"/>
    </row>
    <row r="17" spans="2:19" ht="44.25" customHeight="1" x14ac:dyDescent="0.25">
      <c r="B17" s="96" t="s">
        <v>114</v>
      </c>
      <c r="C17" s="97" t="s">
        <v>129</v>
      </c>
      <c r="D17" s="88" t="s">
        <v>420</v>
      </c>
      <c r="E17" s="88" t="s">
        <v>141</v>
      </c>
      <c r="F17" s="88"/>
      <c r="G17" s="88"/>
      <c r="H17" s="88"/>
      <c r="I17" s="88"/>
      <c r="J17" s="88"/>
      <c r="K17" s="88" t="s">
        <v>144</v>
      </c>
      <c r="L17" s="88"/>
      <c r="M17" s="88"/>
      <c r="N17" s="88" t="s">
        <v>147</v>
      </c>
      <c r="O17" s="88" t="s">
        <v>148</v>
      </c>
      <c r="P17" s="88"/>
      <c r="Q17" s="88"/>
      <c r="R17" s="93"/>
      <c r="S17" s="93"/>
    </row>
    <row r="18" spans="2:19" ht="21" customHeight="1" x14ac:dyDescent="0.25">
      <c r="B18" s="98"/>
      <c r="C18" s="99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3"/>
      <c r="S18" s="93"/>
    </row>
    <row r="19" spans="2:19" ht="44.25" customHeight="1" x14ac:dyDescent="0.25">
      <c r="B19" s="96" t="s">
        <v>115</v>
      </c>
      <c r="C19" s="97" t="s">
        <v>130</v>
      </c>
      <c r="D19" s="88" t="s">
        <v>420</v>
      </c>
      <c r="E19" s="88" t="s">
        <v>141</v>
      </c>
      <c r="F19" s="88" t="s">
        <v>430</v>
      </c>
      <c r="G19" s="88" t="s">
        <v>431</v>
      </c>
      <c r="H19" s="88"/>
      <c r="I19" s="88"/>
      <c r="J19" s="88"/>
      <c r="K19" s="88" t="s">
        <v>144</v>
      </c>
      <c r="L19" s="88"/>
      <c r="M19" s="88"/>
      <c r="N19" s="88"/>
      <c r="O19" s="88" t="s">
        <v>148</v>
      </c>
      <c r="P19" s="88"/>
      <c r="Q19" s="88"/>
      <c r="R19" s="93"/>
      <c r="S19" s="93"/>
    </row>
    <row r="20" spans="2:19" ht="21" customHeight="1" x14ac:dyDescent="0.25">
      <c r="B20" s="98"/>
      <c r="C20" s="99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3"/>
      <c r="S20" s="93"/>
    </row>
    <row r="21" spans="2:19" x14ac:dyDescent="0.25"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5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17" customWidth="1"/>
    <col min="2" max="2" width="4.140625" style="117" customWidth="1"/>
    <col min="3" max="3" width="8.42578125" style="142" customWidth="1"/>
    <col min="4" max="4" width="7.28515625" style="117" customWidth="1"/>
    <col min="5" max="5" width="53.42578125" style="117" customWidth="1"/>
    <col min="6" max="6" width="0.85546875" style="126" customWidth="1"/>
    <col min="7" max="7" width="7.140625" style="117" customWidth="1"/>
    <col min="8" max="8" width="56.85546875" style="117" customWidth="1"/>
    <col min="9" max="9" width="0.85546875" style="117" customWidth="1"/>
    <col min="10" max="16384" width="9.140625" style="117"/>
  </cols>
  <sheetData>
    <row r="1" spans="1:10" ht="8.25" customHeight="1" x14ac:dyDescent="0.25">
      <c r="B1" s="101"/>
      <c r="C1" s="114"/>
    </row>
    <row r="2" spans="1:10" s="127" customFormat="1" ht="16.5" x14ac:dyDescent="0.25">
      <c r="B2" s="127" t="s">
        <v>498</v>
      </c>
      <c r="C2" s="136"/>
      <c r="E2" s="128"/>
      <c r="F2" s="128"/>
      <c r="H2" s="128"/>
    </row>
    <row r="3" spans="1:10" s="130" customFormat="1" ht="16.5" x14ac:dyDescent="0.25">
      <c r="B3" s="115" t="s">
        <v>473</v>
      </c>
      <c r="C3" s="137"/>
      <c r="D3" s="115"/>
      <c r="E3" s="115"/>
      <c r="F3" s="115"/>
      <c r="G3" s="115"/>
      <c r="H3" s="115"/>
    </row>
    <row r="4" spans="1:10" ht="10.5" customHeight="1" x14ac:dyDescent="0.25">
      <c r="B4" s="116"/>
      <c r="C4" s="138"/>
      <c r="D4" s="116"/>
      <c r="G4" s="116"/>
    </row>
    <row r="5" spans="1:10" s="130" customFormat="1" ht="16.5" x14ac:dyDescent="0.25">
      <c r="B5" s="115"/>
      <c r="C5" s="137"/>
      <c r="D5" s="170" t="s">
        <v>487</v>
      </c>
      <c r="E5" s="170"/>
      <c r="F5" s="127"/>
      <c r="G5" s="170" t="s">
        <v>488</v>
      </c>
      <c r="H5" s="170"/>
      <c r="I5" s="115"/>
      <c r="J5" s="115"/>
    </row>
    <row r="6" spans="1:10" ht="23.25" customHeight="1" x14ac:dyDescent="0.25">
      <c r="B6" s="118" t="s">
        <v>474</v>
      </c>
      <c r="C6" s="145"/>
      <c r="D6" s="145" t="s">
        <v>475</v>
      </c>
      <c r="E6" s="146" t="s">
        <v>476</v>
      </c>
      <c r="G6" s="145" t="s">
        <v>475</v>
      </c>
      <c r="H6" s="146" t="s">
        <v>476</v>
      </c>
    </row>
    <row r="7" spans="1:10" ht="15.75" x14ac:dyDescent="0.25">
      <c r="A7" s="132"/>
      <c r="B7" s="120">
        <v>1</v>
      </c>
      <c r="C7" s="161" t="s">
        <v>477</v>
      </c>
      <c r="D7" s="156"/>
      <c r="E7" s="157"/>
      <c r="F7" s="158"/>
      <c r="G7" s="156"/>
      <c r="H7" s="159"/>
    </row>
    <row r="8" spans="1:10" ht="15.75" x14ac:dyDescent="0.25">
      <c r="A8" s="132"/>
      <c r="B8" s="165"/>
      <c r="C8" s="162"/>
      <c r="D8" s="143" t="s">
        <v>149</v>
      </c>
      <c r="E8" s="153" t="s">
        <v>477</v>
      </c>
      <c r="G8" s="143" t="s">
        <v>489</v>
      </c>
      <c r="H8" s="153" t="s">
        <v>511</v>
      </c>
    </row>
    <row r="9" spans="1:10" ht="31.5" x14ac:dyDescent="0.25">
      <c r="A9" s="132"/>
      <c r="B9" s="166"/>
      <c r="C9" s="162"/>
      <c r="D9" s="147" t="s">
        <v>150</v>
      </c>
      <c r="E9" s="148" t="s">
        <v>478</v>
      </c>
      <c r="G9" s="149" t="s">
        <v>490</v>
      </c>
      <c r="H9" s="150" t="s">
        <v>491</v>
      </c>
    </row>
    <row r="10" spans="1:10" ht="15.75" x14ac:dyDescent="0.25">
      <c r="A10" s="132"/>
      <c r="B10" s="120">
        <v>3</v>
      </c>
      <c r="C10" s="161" t="s">
        <v>479</v>
      </c>
      <c r="D10" s="156"/>
      <c r="E10" s="157"/>
      <c r="F10" s="158"/>
      <c r="G10" s="156"/>
      <c r="H10" s="159"/>
    </row>
    <row r="11" spans="1:10" ht="15.75" x14ac:dyDescent="0.25">
      <c r="A11" s="132"/>
      <c r="B11" s="167"/>
      <c r="C11" s="162"/>
      <c r="D11" s="139"/>
      <c r="E11" s="154"/>
      <c r="G11" s="139" t="s">
        <v>492</v>
      </c>
      <c r="H11" s="153" t="s">
        <v>493</v>
      </c>
    </row>
    <row r="12" spans="1:10" ht="15.75" x14ac:dyDescent="0.25">
      <c r="A12" s="132"/>
      <c r="B12" s="120">
        <v>4</v>
      </c>
      <c r="C12" s="161" t="s">
        <v>432</v>
      </c>
      <c r="D12" s="156"/>
      <c r="E12" s="157"/>
      <c r="F12" s="158"/>
      <c r="G12" s="171"/>
      <c r="H12" s="160"/>
    </row>
    <row r="13" spans="1:10" ht="15.75" x14ac:dyDescent="0.25">
      <c r="A13" s="132"/>
      <c r="B13" s="165"/>
      <c r="C13" s="162"/>
      <c r="D13" s="143" t="s">
        <v>466</v>
      </c>
      <c r="E13" s="155" t="s">
        <v>432</v>
      </c>
      <c r="G13" s="143"/>
      <c r="H13" s="144" t="s">
        <v>494</v>
      </c>
    </row>
    <row r="14" spans="1:10" ht="15.75" x14ac:dyDescent="0.25">
      <c r="A14" s="132"/>
      <c r="B14" s="166"/>
      <c r="C14" s="162"/>
      <c r="D14" s="147" t="s">
        <v>210</v>
      </c>
      <c r="E14" s="151" t="s">
        <v>433</v>
      </c>
      <c r="G14" s="149"/>
      <c r="H14" s="152"/>
    </row>
    <row r="15" spans="1:10" ht="15.75" x14ac:dyDescent="0.25">
      <c r="A15" s="132"/>
      <c r="B15" s="120">
        <v>5</v>
      </c>
      <c r="C15" s="161" t="s">
        <v>480</v>
      </c>
      <c r="D15" s="156"/>
      <c r="E15" s="157"/>
      <c r="F15" s="158"/>
      <c r="G15" s="156"/>
      <c r="H15" s="159"/>
    </row>
    <row r="16" spans="1:10" ht="31.5" x14ac:dyDescent="0.25">
      <c r="A16" s="132"/>
      <c r="B16" s="168"/>
      <c r="C16" s="163"/>
      <c r="D16" s="143" t="s">
        <v>354</v>
      </c>
      <c r="E16" s="155" t="s">
        <v>434</v>
      </c>
      <c r="G16" s="143"/>
      <c r="H16" s="155"/>
    </row>
    <row r="17" spans="1:8" ht="15.75" x14ac:dyDescent="0.25">
      <c r="A17" s="132"/>
      <c r="B17" s="169"/>
      <c r="C17" s="162"/>
      <c r="D17" s="122"/>
      <c r="E17" s="124"/>
      <c r="G17" s="122" t="s">
        <v>495</v>
      </c>
      <c r="H17" s="124" t="s">
        <v>496</v>
      </c>
    </row>
    <row r="18" spans="1:8" ht="15.75" x14ac:dyDescent="0.25">
      <c r="A18" s="132"/>
      <c r="B18" s="169"/>
      <c r="C18" s="162"/>
      <c r="D18" s="122" t="s">
        <v>468</v>
      </c>
      <c r="E18" s="124" t="s">
        <v>509</v>
      </c>
      <c r="G18" s="122" t="s">
        <v>497</v>
      </c>
      <c r="H18" s="124" t="s">
        <v>509</v>
      </c>
    </row>
    <row r="19" spans="1:8" ht="31.5" x14ac:dyDescent="0.25">
      <c r="A19" s="132"/>
      <c r="B19" s="169"/>
      <c r="C19" s="162"/>
      <c r="D19" s="122" t="s">
        <v>188</v>
      </c>
      <c r="E19" s="256" t="s">
        <v>562</v>
      </c>
      <c r="G19" s="122" t="s">
        <v>499</v>
      </c>
      <c r="H19" s="256" t="s">
        <v>562</v>
      </c>
    </row>
    <row r="20" spans="1:8" ht="15.75" x14ac:dyDescent="0.25">
      <c r="A20" s="132"/>
      <c r="B20" s="169"/>
      <c r="C20" s="162"/>
      <c r="D20" s="122" t="s">
        <v>168</v>
      </c>
      <c r="E20" s="124" t="s">
        <v>437</v>
      </c>
      <c r="G20" s="122" t="s">
        <v>500</v>
      </c>
      <c r="H20" s="124" t="s">
        <v>437</v>
      </c>
    </row>
    <row r="21" spans="1:8" ht="15.75" x14ac:dyDescent="0.25">
      <c r="A21" s="132"/>
      <c r="B21" s="166"/>
      <c r="C21" s="162"/>
      <c r="D21" s="149" t="s">
        <v>469</v>
      </c>
      <c r="E21" s="257" t="s">
        <v>563</v>
      </c>
      <c r="G21" s="149" t="s">
        <v>501</v>
      </c>
      <c r="H21" s="257" t="s">
        <v>563</v>
      </c>
    </row>
    <row r="22" spans="1:8" ht="15.75" x14ac:dyDescent="0.25">
      <c r="A22" s="132"/>
      <c r="B22" s="120">
        <v>6</v>
      </c>
      <c r="C22" s="161" t="s">
        <v>482</v>
      </c>
      <c r="D22" s="156"/>
      <c r="E22" s="157"/>
      <c r="F22" s="158"/>
      <c r="G22" s="156"/>
      <c r="H22" s="159"/>
    </row>
    <row r="23" spans="1:8" ht="15.75" x14ac:dyDescent="0.25">
      <c r="A23" s="132"/>
      <c r="B23" s="165"/>
      <c r="C23" s="162"/>
      <c r="D23" s="143" t="s">
        <v>470</v>
      </c>
      <c r="E23" s="153" t="s">
        <v>482</v>
      </c>
      <c r="G23" s="143" t="s">
        <v>502</v>
      </c>
      <c r="H23" s="153" t="s">
        <v>482</v>
      </c>
    </row>
    <row r="24" spans="1:8" ht="15.75" x14ac:dyDescent="0.25">
      <c r="A24" s="132"/>
      <c r="B24" s="166"/>
      <c r="C24" s="162"/>
      <c r="D24" s="147" t="s">
        <v>380</v>
      </c>
      <c r="E24" s="148" t="s">
        <v>440</v>
      </c>
      <c r="G24" s="149"/>
      <c r="H24" s="150"/>
    </row>
    <row r="25" spans="1:8" ht="15.75" x14ac:dyDescent="0.25">
      <c r="A25" s="132"/>
      <c r="B25" s="120">
        <v>7</v>
      </c>
      <c r="C25" s="161" t="s">
        <v>483</v>
      </c>
      <c r="D25" s="156"/>
      <c r="E25" s="157"/>
      <c r="F25" s="158"/>
      <c r="G25" s="156"/>
      <c r="H25" s="159"/>
    </row>
    <row r="26" spans="1:8" ht="31.5" x14ac:dyDescent="0.25">
      <c r="A26" s="132"/>
      <c r="B26" s="167"/>
      <c r="C26" s="162"/>
      <c r="D26" s="139" t="s">
        <v>251</v>
      </c>
      <c r="E26" s="154" t="s">
        <v>483</v>
      </c>
      <c r="G26" s="139" t="s">
        <v>296</v>
      </c>
      <c r="H26" s="154" t="s">
        <v>483</v>
      </c>
    </row>
    <row r="27" spans="1:8" ht="15.75" x14ac:dyDescent="0.25">
      <c r="A27" s="132"/>
      <c r="B27" s="120">
        <v>8</v>
      </c>
      <c r="C27" s="161" t="s">
        <v>507</v>
      </c>
      <c r="D27" s="156"/>
      <c r="E27" s="157"/>
      <c r="F27" s="158"/>
      <c r="G27" s="156"/>
      <c r="H27" s="159"/>
    </row>
    <row r="28" spans="1:8" ht="15.75" x14ac:dyDescent="0.25">
      <c r="A28" s="132"/>
      <c r="B28" s="165"/>
      <c r="C28" s="162"/>
      <c r="D28" s="143" t="s">
        <v>471</v>
      </c>
      <c r="E28" s="155" t="s">
        <v>441</v>
      </c>
      <c r="G28" s="143" t="s">
        <v>503</v>
      </c>
      <c r="H28" s="155" t="s">
        <v>441</v>
      </c>
    </row>
    <row r="29" spans="1:8" ht="15.75" x14ac:dyDescent="0.25">
      <c r="A29" s="132"/>
      <c r="B29" s="169"/>
      <c r="C29" s="162"/>
      <c r="D29" s="122" t="s">
        <v>334</v>
      </c>
      <c r="E29" s="124" t="s">
        <v>504</v>
      </c>
      <c r="G29" s="122" t="s">
        <v>505</v>
      </c>
      <c r="H29" s="124" t="s">
        <v>504</v>
      </c>
    </row>
    <row r="30" spans="1:8" ht="15.75" x14ac:dyDescent="0.25">
      <c r="A30" s="132"/>
      <c r="B30" s="166"/>
      <c r="C30" s="164"/>
      <c r="D30" s="122" t="s">
        <v>335</v>
      </c>
      <c r="E30" s="124" t="s">
        <v>506</v>
      </c>
      <c r="G30" s="122"/>
      <c r="H30" s="124" t="s">
        <v>508</v>
      </c>
    </row>
    <row r="31" spans="1:8" ht="15.75" x14ac:dyDescent="0.25">
      <c r="B31" s="133"/>
      <c r="C31" s="140"/>
      <c r="D31" s="133">
        <v>12</v>
      </c>
      <c r="E31" s="134"/>
      <c r="G31" s="133">
        <v>12</v>
      </c>
      <c r="H31" s="134"/>
    </row>
    <row r="32" spans="1:8" x14ac:dyDescent="0.25">
      <c r="B32" s="135"/>
      <c r="C32" s="141"/>
      <c r="D32" s="135"/>
      <c r="E32" s="134"/>
      <c r="G32" s="135"/>
      <c r="H32" s="134"/>
    </row>
    <row r="33" spans="2:8" x14ac:dyDescent="0.25">
      <c r="B33" s="135"/>
      <c r="C33" s="141"/>
      <c r="D33" s="135"/>
      <c r="E33" s="134"/>
      <c r="G33" s="135"/>
      <c r="H33" s="134"/>
    </row>
    <row r="34" spans="2:8" x14ac:dyDescent="0.25">
      <c r="B34" s="135"/>
      <c r="C34" s="141"/>
      <c r="D34" s="135"/>
      <c r="E34" s="134"/>
      <c r="G34" s="135"/>
      <c r="H34" s="134"/>
    </row>
    <row r="35" spans="2:8" x14ac:dyDescent="0.25">
      <c r="B35" s="135"/>
      <c r="C35" s="141"/>
      <c r="D35" s="135"/>
      <c r="E35" s="134"/>
      <c r="G35" s="135"/>
      <c r="H35" s="134"/>
    </row>
    <row r="36" spans="2:8" x14ac:dyDescent="0.25">
      <c r="B36" s="135"/>
      <c r="C36" s="141"/>
      <c r="D36" s="135"/>
      <c r="E36" s="134"/>
      <c r="G36" s="135"/>
      <c r="H36" s="134"/>
    </row>
    <row r="37" spans="2:8" x14ac:dyDescent="0.25">
      <c r="B37" s="135"/>
      <c r="C37" s="141"/>
      <c r="D37" s="135"/>
      <c r="E37" s="134"/>
      <c r="G37" s="135"/>
      <c r="H37" s="134"/>
    </row>
    <row r="38" spans="2:8" x14ac:dyDescent="0.25">
      <c r="B38" s="135"/>
      <c r="C38" s="141"/>
      <c r="D38" s="135"/>
      <c r="E38" s="134"/>
      <c r="G38" s="135"/>
      <c r="H38" s="134"/>
    </row>
    <row r="39" spans="2:8" x14ac:dyDescent="0.25">
      <c r="B39" s="135"/>
      <c r="C39" s="141"/>
      <c r="D39" s="135"/>
      <c r="E39" s="134"/>
      <c r="G39" s="135"/>
      <c r="H39" s="134"/>
    </row>
    <row r="40" spans="2:8" x14ac:dyDescent="0.25">
      <c r="B40" s="135"/>
      <c r="C40" s="141"/>
      <c r="D40" s="135"/>
      <c r="E40" s="134"/>
      <c r="G40" s="135"/>
      <c r="H40" s="134"/>
    </row>
    <row r="41" spans="2:8" x14ac:dyDescent="0.25">
      <c r="B41" s="135"/>
      <c r="C41" s="141"/>
      <c r="D41" s="135"/>
      <c r="E41" s="134"/>
      <c r="G41" s="135"/>
      <c r="H41" s="134"/>
    </row>
    <row r="42" spans="2:8" x14ac:dyDescent="0.25">
      <c r="B42" s="135"/>
      <c r="C42" s="141"/>
      <c r="D42" s="135"/>
      <c r="E42" s="134"/>
      <c r="G42" s="135"/>
      <c r="H42" s="134"/>
    </row>
    <row r="43" spans="2:8" x14ac:dyDescent="0.25">
      <c r="B43" s="135"/>
      <c r="C43" s="141"/>
      <c r="D43" s="135"/>
      <c r="E43" s="134"/>
      <c r="G43" s="135"/>
      <c r="H43" s="134"/>
    </row>
    <row r="44" spans="2:8" x14ac:dyDescent="0.25">
      <c r="B44" s="135"/>
      <c r="C44" s="141"/>
      <c r="D44" s="135"/>
      <c r="E44" s="134"/>
      <c r="G44" s="135"/>
      <c r="H44" s="134"/>
    </row>
    <row r="45" spans="2:8" x14ac:dyDescent="0.25">
      <c r="B45" s="135"/>
      <c r="C45" s="141"/>
      <c r="D45" s="135"/>
      <c r="E45" s="134"/>
      <c r="G45" s="135"/>
      <c r="H45" s="134"/>
    </row>
    <row r="46" spans="2:8" x14ac:dyDescent="0.25">
      <c r="B46" s="135"/>
      <c r="C46" s="141"/>
      <c r="D46" s="135"/>
      <c r="E46" s="134"/>
      <c r="G46" s="135"/>
      <c r="H46" s="134"/>
    </row>
    <row r="47" spans="2:8" x14ac:dyDescent="0.25">
      <c r="B47" s="135"/>
      <c r="C47" s="141"/>
      <c r="D47" s="135"/>
      <c r="E47" s="134"/>
      <c r="G47" s="135"/>
      <c r="H47" s="134"/>
    </row>
    <row r="48" spans="2:8" x14ac:dyDescent="0.25">
      <c r="B48" s="135"/>
      <c r="C48" s="141"/>
      <c r="D48" s="135"/>
      <c r="E48" s="134"/>
      <c r="G48" s="135"/>
      <c r="H48" s="134"/>
    </row>
    <row r="49" spans="2:8" x14ac:dyDescent="0.25">
      <c r="B49" s="135"/>
      <c r="C49" s="141"/>
      <c r="D49" s="135"/>
      <c r="E49" s="134"/>
      <c r="G49" s="135"/>
      <c r="H49" s="134"/>
    </row>
    <row r="50" spans="2:8" x14ac:dyDescent="0.25">
      <c r="B50" s="135"/>
      <c r="C50" s="141"/>
      <c r="D50" s="135"/>
      <c r="E50" s="134"/>
      <c r="G50" s="135"/>
      <c r="H50" s="134"/>
    </row>
    <row r="51" spans="2:8" x14ac:dyDescent="0.25">
      <c r="B51" s="135"/>
      <c r="C51" s="141"/>
      <c r="D51" s="135"/>
      <c r="E51" s="134"/>
      <c r="G51" s="135"/>
      <c r="H51" s="134"/>
    </row>
    <row r="52" spans="2:8" x14ac:dyDescent="0.25">
      <c r="B52" s="135"/>
      <c r="C52" s="141"/>
      <c r="D52" s="135"/>
      <c r="E52" s="134"/>
      <c r="G52" s="135"/>
      <c r="H52" s="134"/>
    </row>
    <row r="53" spans="2:8" x14ac:dyDescent="0.25">
      <c r="B53" s="135"/>
      <c r="C53" s="141"/>
      <c r="D53" s="135"/>
      <c r="E53" s="134"/>
      <c r="G53" s="135"/>
      <c r="H53" s="134"/>
    </row>
    <row r="54" spans="2:8" x14ac:dyDescent="0.25">
      <c r="B54" s="135"/>
      <c r="C54" s="141"/>
      <c r="D54" s="135"/>
      <c r="E54" s="134"/>
      <c r="G54" s="135"/>
      <c r="H54" s="134"/>
    </row>
    <row r="55" spans="2:8" x14ac:dyDescent="0.25">
      <c r="B55" s="135"/>
      <c r="C55" s="141"/>
      <c r="D55" s="135"/>
      <c r="E55" s="134"/>
      <c r="G55" s="135"/>
      <c r="H55" s="134"/>
    </row>
    <row r="56" spans="2:8" x14ac:dyDescent="0.25">
      <c r="B56" s="135"/>
      <c r="C56" s="141"/>
      <c r="D56" s="135"/>
      <c r="E56" s="134"/>
      <c r="G56" s="135"/>
      <c r="H56" s="134"/>
    </row>
    <row r="57" spans="2:8" x14ac:dyDescent="0.25">
      <c r="E57" s="134"/>
      <c r="H57" s="134"/>
    </row>
    <row r="58" spans="2:8" x14ac:dyDescent="0.25">
      <c r="E58" s="134"/>
      <c r="H58" s="134"/>
    </row>
    <row r="59" spans="2:8" x14ac:dyDescent="0.25">
      <c r="E59" s="134"/>
      <c r="H59" s="134"/>
    </row>
    <row r="60" spans="2:8" x14ac:dyDescent="0.25">
      <c r="E60" s="134"/>
      <c r="H60" s="134"/>
    </row>
    <row r="61" spans="2:8" x14ac:dyDescent="0.25">
      <c r="E61" s="134"/>
      <c r="H61" s="134"/>
    </row>
    <row r="62" spans="2:8" x14ac:dyDescent="0.25">
      <c r="E62" s="134"/>
      <c r="H62" s="134"/>
    </row>
    <row r="63" spans="2:8" x14ac:dyDescent="0.25">
      <c r="E63" s="134"/>
      <c r="H63" s="134"/>
    </row>
    <row r="64" spans="2:8" x14ac:dyDescent="0.25">
      <c r="E64" s="134"/>
      <c r="H64" s="134"/>
    </row>
    <row r="65" spans="5:8" x14ac:dyDescent="0.25">
      <c r="E65" s="134"/>
      <c r="H65" s="134"/>
    </row>
    <row r="66" spans="5:8" x14ac:dyDescent="0.25">
      <c r="E66" s="134"/>
      <c r="H66" s="134"/>
    </row>
    <row r="67" spans="5:8" x14ac:dyDescent="0.25">
      <c r="E67" s="134"/>
      <c r="H67" s="134"/>
    </row>
    <row r="68" spans="5:8" x14ac:dyDescent="0.25">
      <c r="E68" s="134"/>
      <c r="H68" s="134"/>
    </row>
    <row r="69" spans="5:8" x14ac:dyDescent="0.25">
      <c r="E69" s="134"/>
      <c r="H69" s="134"/>
    </row>
    <row r="70" spans="5:8" x14ac:dyDescent="0.25">
      <c r="E70" s="134"/>
      <c r="H70" s="134"/>
    </row>
    <row r="71" spans="5:8" x14ac:dyDescent="0.25">
      <c r="E71" s="134"/>
      <c r="H71" s="134"/>
    </row>
    <row r="72" spans="5:8" x14ac:dyDescent="0.25">
      <c r="E72" s="134"/>
      <c r="H72" s="134"/>
    </row>
    <row r="73" spans="5:8" x14ac:dyDescent="0.25">
      <c r="E73" s="134"/>
      <c r="H73" s="134"/>
    </row>
    <row r="74" spans="5:8" x14ac:dyDescent="0.25">
      <c r="E74" s="134"/>
      <c r="H74" s="134"/>
    </row>
    <row r="75" spans="5:8" x14ac:dyDescent="0.25">
      <c r="E75" s="134"/>
      <c r="H75" s="134"/>
    </row>
    <row r="76" spans="5:8" x14ac:dyDescent="0.25">
      <c r="E76" s="134"/>
      <c r="H76" s="134"/>
    </row>
    <row r="77" spans="5:8" x14ac:dyDescent="0.25">
      <c r="E77" s="134"/>
      <c r="H77" s="134"/>
    </row>
    <row r="78" spans="5:8" x14ac:dyDescent="0.25">
      <c r="E78" s="134"/>
      <c r="H78" s="134"/>
    </row>
    <row r="79" spans="5:8" x14ac:dyDescent="0.25">
      <c r="E79" s="134"/>
      <c r="H79" s="134"/>
    </row>
    <row r="80" spans="5:8" x14ac:dyDescent="0.25">
      <c r="E80" s="134"/>
      <c r="H80" s="134"/>
    </row>
    <row r="81" spans="5:8" x14ac:dyDescent="0.25">
      <c r="E81" s="134"/>
      <c r="H81" s="134"/>
    </row>
    <row r="82" spans="5:8" x14ac:dyDescent="0.25">
      <c r="E82" s="134"/>
      <c r="H82" s="134"/>
    </row>
    <row r="83" spans="5:8" x14ac:dyDescent="0.25">
      <c r="E83" s="134"/>
      <c r="H83" s="134"/>
    </row>
    <row r="84" spans="5:8" x14ac:dyDescent="0.25">
      <c r="E84" s="134"/>
      <c r="H84" s="134"/>
    </row>
    <row r="85" spans="5:8" x14ac:dyDescent="0.25">
      <c r="E85" s="134"/>
      <c r="H85" s="134"/>
    </row>
    <row r="86" spans="5:8" x14ac:dyDescent="0.25">
      <c r="E86" s="134"/>
      <c r="H86" s="134"/>
    </row>
    <row r="87" spans="5:8" x14ac:dyDescent="0.25">
      <c r="E87" s="134"/>
      <c r="H87" s="134"/>
    </row>
    <row r="88" spans="5:8" x14ac:dyDescent="0.25">
      <c r="E88" s="134"/>
      <c r="H88" s="134"/>
    </row>
    <row r="89" spans="5:8" x14ac:dyDescent="0.25">
      <c r="E89" s="134"/>
      <c r="H89" s="134"/>
    </row>
    <row r="90" spans="5:8" x14ac:dyDescent="0.25">
      <c r="E90" s="134"/>
      <c r="H90" s="134"/>
    </row>
    <row r="91" spans="5:8" x14ac:dyDescent="0.25">
      <c r="E91" s="134"/>
      <c r="H91" s="134"/>
    </row>
    <row r="92" spans="5:8" x14ac:dyDescent="0.25">
      <c r="E92" s="134"/>
      <c r="H92" s="134"/>
    </row>
    <row r="93" spans="5:8" x14ac:dyDescent="0.25">
      <c r="E93" s="134"/>
      <c r="H93" s="134"/>
    </row>
    <row r="94" spans="5:8" x14ac:dyDescent="0.25">
      <c r="E94" s="134"/>
      <c r="H94" s="134"/>
    </row>
    <row r="95" spans="5:8" x14ac:dyDescent="0.25">
      <c r="E95" s="134"/>
      <c r="H95" s="134"/>
    </row>
    <row r="96" spans="5:8" x14ac:dyDescent="0.25">
      <c r="E96" s="134"/>
      <c r="H96" s="134"/>
    </row>
    <row r="97" spans="5:8" x14ac:dyDescent="0.25">
      <c r="E97" s="134"/>
      <c r="H97" s="134"/>
    </row>
    <row r="98" spans="5:8" x14ac:dyDescent="0.25">
      <c r="E98" s="134"/>
      <c r="H98" s="134"/>
    </row>
    <row r="99" spans="5:8" x14ac:dyDescent="0.25">
      <c r="E99" s="134"/>
      <c r="H99" s="134"/>
    </row>
    <row r="100" spans="5:8" x14ac:dyDescent="0.25">
      <c r="E100" s="134"/>
      <c r="H100" s="134"/>
    </row>
    <row r="101" spans="5:8" x14ac:dyDescent="0.25">
      <c r="E101" s="134"/>
      <c r="H101" s="134"/>
    </row>
    <row r="102" spans="5:8" x14ac:dyDescent="0.25">
      <c r="E102" s="134"/>
      <c r="H102" s="134"/>
    </row>
    <row r="103" spans="5:8" x14ac:dyDescent="0.25">
      <c r="E103" s="134"/>
      <c r="H103" s="134"/>
    </row>
    <row r="104" spans="5:8" x14ac:dyDescent="0.25">
      <c r="E104" s="134"/>
      <c r="H104" s="134"/>
    </row>
    <row r="105" spans="5:8" x14ac:dyDescent="0.25">
      <c r="E105" s="134"/>
      <c r="H105" s="134"/>
    </row>
    <row r="106" spans="5:8" x14ac:dyDescent="0.25">
      <c r="E106" s="134"/>
      <c r="H106" s="134"/>
    </row>
    <row r="107" spans="5:8" x14ac:dyDescent="0.25">
      <c r="E107" s="134"/>
      <c r="H107" s="134"/>
    </row>
    <row r="108" spans="5:8" x14ac:dyDescent="0.25">
      <c r="E108" s="134"/>
      <c r="H108" s="134"/>
    </row>
    <row r="109" spans="5:8" x14ac:dyDescent="0.25">
      <c r="E109" s="134"/>
      <c r="H109" s="134"/>
    </row>
    <row r="110" spans="5:8" x14ac:dyDescent="0.25">
      <c r="E110" s="134"/>
      <c r="H110" s="134"/>
    </row>
    <row r="111" spans="5:8" x14ac:dyDescent="0.25">
      <c r="E111" s="134"/>
      <c r="H111" s="134"/>
    </row>
    <row r="112" spans="5:8" x14ac:dyDescent="0.25">
      <c r="E112" s="134"/>
      <c r="H112" s="134"/>
    </row>
    <row r="113" spans="5:8" x14ac:dyDescent="0.25">
      <c r="E113" s="134"/>
      <c r="H113" s="134"/>
    </row>
    <row r="114" spans="5:8" x14ac:dyDescent="0.25">
      <c r="E114" s="134"/>
      <c r="H114" s="134"/>
    </row>
    <row r="115" spans="5:8" x14ac:dyDescent="0.25">
      <c r="E115" s="134"/>
      <c r="H115" s="134"/>
    </row>
    <row r="116" spans="5:8" x14ac:dyDescent="0.25">
      <c r="E116" s="134"/>
      <c r="H116" s="134"/>
    </row>
    <row r="117" spans="5:8" x14ac:dyDescent="0.25">
      <c r="E117" s="134"/>
      <c r="H117" s="134"/>
    </row>
    <row r="118" spans="5:8" x14ac:dyDescent="0.25">
      <c r="E118" s="134"/>
      <c r="H118" s="134"/>
    </row>
    <row r="119" spans="5:8" x14ac:dyDescent="0.25">
      <c r="E119" s="134"/>
      <c r="H119" s="134"/>
    </row>
    <row r="120" spans="5:8" x14ac:dyDescent="0.25">
      <c r="E120" s="134"/>
      <c r="H120" s="134"/>
    </row>
    <row r="121" spans="5:8" x14ac:dyDescent="0.25">
      <c r="E121" s="134"/>
      <c r="H121" s="134"/>
    </row>
    <row r="122" spans="5:8" x14ac:dyDescent="0.25">
      <c r="E122" s="134"/>
      <c r="H122" s="134"/>
    </row>
    <row r="123" spans="5:8" x14ac:dyDescent="0.25">
      <c r="E123" s="134"/>
      <c r="H123" s="134"/>
    </row>
    <row r="124" spans="5:8" x14ac:dyDescent="0.25">
      <c r="E124" s="134"/>
      <c r="H124" s="134"/>
    </row>
    <row r="125" spans="5:8" x14ac:dyDescent="0.25">
      <c r="E125" s="134"/>
      <c r="H125" s="134"/>
    </row>
    <row r="126" spans="5:8" x14ac:dyDescent="0.25">
      <c r="E126" s="134"/>
      <c r="H126" s="134"/>
    </row>
    <row r="127" spans="5:8" x14ac:dyDescent="0.25">
      <c r="E127" s="134"/>
      <c r="H127" s="134"/>
    </row>
    <row r="128" spans="5:8" x14ac:dyDescent="0.25">
      <c r="E128" s="134"/>
      <c r="H128" s="134"/>
    </row>
    <row r="129" spans="5:8" x14ac:dyDescent="0.25">
      <c r="E129" s="134"/>
      <c r="H129" s="134"/>
    </row>
    <row r="130" spans="5:8" x14ac:dyDescent="0.25">
      <c r="E130" s="134"/>
      <c r="H130" s="134"/>
    </row>
    <row r="131" spans="5:8" x14ac:dyDescent="0.25">
      <c r="E131" s="134"/>
      <c r="H131" s="134"/>
    </row>
    <row r="132" spans="5:8" x14ac:dyDescent="0.25">
      <c r="E132" s="134"/>
      <c r="H132" s="134"/>
    </row>
    <row r="133" spans="5:8" x14ac:dyDescent="0.25">
      <c r="E133" s="134"/>
      <c r="H133" s="134"/>
    </row>
    <row r="134" spans="5:8" x14ac:dyDescent="0.25">
      <c r="E134" s="134"/>
      <c r="H134" s="134"/>
    </row>
    <row r="135" spans="5:8" x14ac:dyDescent="0.25">
      <c r="E135" s="134"/>
      <c r="H135" s="134"/>
    </row>
    <row r="136" spans="5:8" x14ac:dyDescent="0.25">
      <c r="E136" s="134"/>
      <c r="H136" s="134"/>
    </row>
    <row r="137" spans="5:8" x14ac:dyDescent="0.25">
      <c r="E137" s="134"/>
      <c r="H137" s="134"/>
    </row>
    <row r="138" spans="5:8" x14ac:dyDescent="0.25">
      <c r="E138" s="134"/>
      <c r="H138" s="134"/>
    </row>
    <row r="139" spans="5:8" x14ac:dyDescent="0.25">
      <c r="E139" s="134"/>
      <c r="H139" s="134"/>
    </row>
    <row r="140" spans="5:8" x14ac:dyDescent="0.25">
      <c r="E140" s="134"/>
      <c r="H140" s="134"/>
    </row>
    <row r="141" spans="5:8" x14ac:dyDescent="0.25">
      <c r="E141" s="134"/>
      <c r="H141" s="134"/>
    </row>
    <row r="142" spans="5:8" x14ac:dyDescent="0.25">
      <c r="E142" s="134"/>
      <c r="H142" s="134"/>
    </row>
    <row r="143" spans="5:8" x14ac:dyDescent="0.25">
      <c r="E143" s="134"/>
      <c r="H143" s="134"/>
    </row>
    <row r="144" spans="5:8" x14ac:dyDescent="0.25">
      <c r="E144" s="134"/>
      <c r="H144" s="134"/>
    </row>
    <row r="145" spans="5:8" x14ac:dyDescent="0.25">
      <c r="E145" s="134"/>
      <c r="H145" s="134"/>
    </row>
    <row r="146" spans="5:8" x14ac:dyDescent="0.25">
      <c r="E146" s="134"/>
      <c r="H146" s="134"/>
    </row>
    <row r="147" spans="5:8" x14ac:dyDescent="0.25">
      <c r="E147" s="134"/>
      <c r="H147" s="134"/>
    </row>
    <row r="148" spans="5:8" x14ac:dyDescent="0.25">
      <c r="E148" s="134"/>
      <c r="H148" s="134"/>
    </row>
    <row r="149" spans="5:8" x14ac:dyDescent="0.25">
      <c r="E149" s="134"/>
      <c r="H149" s="134"/>
    </row>
    <row r="150" spans="5:8" x14ac:dyDescent="0.25">
      <c r="E150" s="134"/>
      <c r="H150" s="134"/>
    </row>
    <row r="151" spans="5:8" x14ac:dyDescent="0.25">
      <c r="E151" s="134"/>
      <c r="H151" s="134"/>
    </row>
    <row r="152" spans="5:8" x14ac:dyDescent="0.25">
      <c r="E152" s="134"/>
      <c r="H152" s="134"/>
    </row>
    <row r="153" spans="5:8" x14ac:dyDescent="0.25">
      <c r="E153" s="134"/>
      <c r="H153" s="134"/>
    </row>
    <row r="154" spans="5:8" x14ac:dyDescent="0.25">
      <c r="E154" s="134"/>
      <c r="H154" s="134"/>
    </row>
    <row r="155" spans="5:8" x14ac:dyDescent="0.25">
      <c r="E155" s="134"/>
      <c r="H155" s="134"/>
    </row>
    <row r="156" spans="5:8" x14ac:dyDescent="0.25">
      <c r="E156" s="134"/>
      <c r="H156" s="134"/>
    </row>
    <row r="157" spans="5:8" x14ac:dyDescent="0.25">
      <c r="E157" s="134"/>
      <c r="H157" s="134"/>
    </row>
    <row r="158" spans="5:8" x14ac:dyDescent="0.25">
      <c r="E158" s="134"/>
      <c r="H158" s="134"/>
    </row>
    <row r="159" spans="5:8" x14ac:dyDescent="0.25">
      <c r="E159" s="134"/>
      <c r="H159" s="134"/>
    </row>
    <row r="160" spans="5:8" x14ac:dyDescent="0.25">
      <c r="E160" s="134"/>
      <c r="H160" s="134"/>
    </row>
    <row r="161" spans="5:8" x14ac:dyDescent="0.25">
      <c r="E161" s="134"/>
      <c r="H161" s="134"/>
    </row>
    <row r="162" spans="5:8" x14ac:dyDescent="0.25">
      <c r="E162" s="134"/>
      <c r="H162" s="134"/>
    </row>
    <row r="163" spans="5:8" x14ac:dyDescent="0.25">
      <c r="E163" s="134"/>
      <c r="H163" s="134"/>
    </row>
    <row r="164" spans="5:8" x14ac:dyDescent="0.25">
      <c r="E164" s="134"/>
      <c r="H164" s="134"/>
    </row>
    <row r="165" spans="5:8" x14ac:dyDescent="0.25">
      <c r="E165" s="134"/>
      <c r="H165" s="134"/>
    </row>
    <row r="166" spans="5:8" x14ac:dyDescent="0.25">
      <c r="E166" s="134"/>
      <c r="H166" s="134"/>
    </row>
    <row r="167" spans="5:8" x14ac:dyDescent="0.25">
      <c r="E167" s="134"/>
      <c r="H167" s="134"/>
    </row>
    <row r="168" spans="5:8" x14ac:dyDescent="0.25">
      <c r="E168" s="134"/>
      <c r="H168" s="134"/>
    </row>
    <row r="169" spans="5:8" x14ac:dyDescent="0.25">
      <c r="E169" s="134"/>
      <c r="H169" s="134"/>
    </row>
    <row r="170" spans="5:8" x14ac:dyDescent="0.25">
      <c r="E170" s="134"/>
      <c r="H170" s="134"/>
    </row>
    <row r="171" spans="5:8" x14ac:dyDescent="0.25">
      <c r="E171" s="134"/>
      <c r="H171" s="134"/>
    </row>
    <row r="172" spans="5:8" x14ac:dyDescent="0.25">
      <c r="E172" s="134"/>
      <c r="H172" s="134"/>
    </row>
    <row r="173" spans="5:8" x14ac:dyDescent="0.25">
      <c r="E173" s="134"/>
      <c r="H173" s="134"/>
    </row>
    <row r="174" spans="5:8" x14ac:dyDescent="0.25">
      <c r="E174" s="134"/>
      <c r="H174" s="134"/>
    </row>
    <row r="175" spans="5:8" x14ac:dyDescent="0.25">
      <c r="E175" s="134"/>
      <c r="H175" s="134"/>
    </row>
    <row r="176" spans="5:8" x14ac:dyDescent="0.25">
      <c r="E176" s="134"/>
      <c r="H176" s="134"/>
    </row>
    <row r="177" spans="5:8" x14ac:dyDescent="0.25">
      <c r="E177" s="134"/>
      <c r="H177" s="134"/>
    </row>
    <row r="178" spans="5:8" x14ac:dyDescent="0.25">
      <c r="E178" s="134"/>
      <c r="H178" s="134"/>
    </row>
    <row r="179" spans="5:8" x14ac:dyDescent="0.25">
      <c r="E179" s="134"/>
      <c r="H179" s="134"/>
    </row>
    <row r="180" spans="5:8" x14ac:dyDescent="0.25">
      <c r="E180" s="134"/>
      <c r="H180" s="134"/>
    </row>
    <row r="181" spans="5:8" x14ac:dyDescent="0.25">
      <c r="E181" s="134"/>
      <c r="H181" s="134"/>
    </row>
    <row r="182" spans="5:8" x14ac:dyDescent="0.25">
      <c r="E182" s="134"/>
      <c r="H182" s="134"/>
    </row>
    <row r="183" spans="5:8" x14ac:dyDescent="0.25">
      <c r="E183" s="134"/>
      <c r="H183" s="134"/>
    </row>
    <row r="184" spans="5:8" x14ac:dyDescent="0.25">
      <c r="E184" s="134"/>
      <c r="H184" s="134"/>
    </row>
    <row r="185" spans="5:8" x14ac:dyDescent="0.25">
      <c r="E185" s="134"/>
      <c r="H185" s="134"/>
    </row>
    <row r="186" spans="5:8" x14ac:dyDescent="0.25">
      <c r="E186" s="134"/>
      <c r="H186" s="134"/>
    </row>
    <row r="187" spans="5:8" x14ac:dyDescent="0.25">
      <c r="E187" s="134"/>
      <c r="H187" s="134"/>
    </row>
    <row r="188" spans="5:8" x14ac:dyDescent="0.25">
      <c r="E188" s="134"/>
      <c r="H188" s="134"/>
    </row>
    <row r="189" spans="5:8" x14ac:dyDescent="0.25">
      <c r="E189" s="134"/>
      <c r="H189" s="134"/>
    </row>
    <row r="190" spans="5:8" x14ac:dyDescent="0.25">
      <c r="E190" s="134"/>
      <c r="H190" s="134"/>
    </row>
    <row r="191" spans="5:8" x14ac:dyDescent="0.25">
      <c r="E191" s="134"/>
      <c r="H191" s="134"/>
    </row>
    <row r="192" spans="5:8" x14ac:dyDescent="0.25">
      <c r="E192" s="134"/>
      <c r="H192" s="134"/>
    </row>
    <row r="193" spans="5:8" x14ac:dyDescent="0.25">
      <c r="E193" s="134"/>
      <c r="H193" s="134"/>
    </row>
    <row r="194" spans="5:8" x14ac:dyDescent="0.25">
      <c r="E194" s="134"/>
      <c r="H194" s="134"/>
    </row>
    <row r="195" spans="5:8" x14ac:dyDescent="0.25">
      <c r="E195" s="134"/>
      <c r="H195" s="134"/>
    </row>
    <row r="196" spans="5:8" x14ac:dyDescent="0.25">
      <c r="E196" s="134"/>
      <c r="H196" s="134"/>
    </row>
    <row r="197" spans="5:8" x14ac:dyDescent="0.25">
      <c r="E197" s="134"/>
      <c r="H197" s="134"/>
    </row>
    <row r="198" spans="5:8" x14ac:dyDescent="0.25">
      <c r="E198" s="134"/>
      <c r="H198" s="134"/>
    </row>
    <row r="199" spans="5:8" x14ac:dyDescent="0.25">
      <c r="E199" s="134"/>
      <c r="H199" s="134"/>
    </row>
    <row r="200" spans="5:8" x14ac:dyDescent="0.25">
      <c r="E200" s="134"/>
      <c r="H200" s="134"/>
    </row>
    <row r="201" spans="5:8" x14ac:dyDescent="0.25">
      <c r="E201" s="134"/>
      <c r="H201" s="134"/>
    </row>
    <row r="202" spans="5:8" x14ac:dyDescent="0.25">
      <c r="E202" s="134"/>
      <c r="H202" s="134"/>
    </row>
    <row r="203" spans="5:8" x14ac:dyDescent="0.25">
      <c r="E203" s="134"/>
      <c r="H203" s="134"/>
    </row>
    <row r="204" spans="5:8" x14ac:dyDescent="0.25">
      <c r="E204" s="134"/>
      <c r="H204" s="134"/>
    </row>
    <row r="205" spans="5:8" x14ac:dyDescent="0.25">
      <c r="E205" s="134"/>
      <c r="H205" s="134"/>
    </row>
    <row r="206" spans="5:8" x14ac:dyDescent="0.25">
      <c r="E206" s="134"/>
      <c r="H206" s="134"/>
    </row>
    <row r="207" spans="5:8" x14ac:dyDescent="0.25">
      <c r="E207" s="134"/>
      <c r="H207" s="134"/>
    </row>
    <row r="208" spans="5:8" x14ac:dyDescent="0.25">
      <c r="E208" s="134"/>
      <c r="H208" s="134"/>
    </row>
    <row r="209" spans="5:8" x14ac:dyDescent="0.25">
      <c r="E209" s="134"/>
      <c r="H209" s="134"/>
    </row>
    <row r="210" spans="5:8" x14ac:dyDescent="0.25">
      <c r="E210" s="134"/>
      <c r="H210" s="134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RowHeight="12.75" x14ac:dyDescent="0.25"/>
  <cols>
    <col min="1" max="1" width="2.140625" style="117" customWidth="1"/>
    <col min="2" max="2" width="4.140625" style="117" customWidth="1"/>
    <col min="3" max="3" width="8.42578125" style="142" customWidth="1"/>
    <col min="4" max="4" width="7.28515625" style="117" customWidth="1"/>
    <col min="5" max="5" width="25.7109375" style="134" customWidth="1"/>
    <col min="6" max="6" width="10.140625" style="126" customWidth="1"/>
    <col min="7" max="7" width="7.140625" style="117" customWidth="1"/>
    <col min="8" max="8" width="25.7109375" style="134" customWidth="1"/>
    <col min="9" max="9" width="0.85546875" style="126" customWidth="1"/>
    <col min="10" max="12" width="9.140625" style="126"/>
    <col min="13" max="16384" width="9.140625" style="117"/>
  </cols>
  <sheetData>
    <row r="1" spans="1:12" ht="15" x14ac:dyDescent="0.25">
      <c r="B1" s="101"/>
      <c r="C1" s="114"/>
    </row>
    <row r="2" spans="1:12" s="127" customFormat="1" ht="16.5" x14ac:dyDescent="0.25">
      <c r="B2" s="127" t="s">
        <v>498</v>
      </c>
      <c r="C2" s="136"/>
      <c r="E2" s="176"/>
      <c r="F2" s="128"/>
      <c r="H2" s="176"/>
    </row>
    <row r="3" spans="1:12" s="130" customFormat="1" ht="16.5" x14ac:dyDescent="0.25">
      <c r="B3" s="115" t="s">
        <v>473</v>
      </c>
      <c r="C3" s="137"/>
      <c r="D3" s="115"/>
      <c r="E3" s="177"/>
      <c r="F3" s="115"/>
      <c r="G3" s="115"/>
      <c r="H3" s="177"/>
      <c r="I3" s="127"/>
      <c r="J3" s="127"/>
      <c r="K3" s="127"/>
      <c r="L3" s="127"/>
    </row>
    <row r="4" spans="1:12" ht="15.75" x14ac:dyDescent="0.25">
      <c r="B4" s="116"/>
      <c r="C4" s="138"/>
      <c r="D4" s="116"/>
      <c r="G4" s="116"/>
    </row>
    <row r="5" spans="1:12" s="130" customFormat="1" ht="16.5" x14ac:dyDescent="0.25">
      <c r="B5" s="115"/>
      <c r="C5" s="137"/>
      <c r="D5" s="170" t="s">
        <v>487</v>
      </c>
      <c r="E5" s="178"/>
      <c r="F5" s="127"/>
      <c r="G5" s="170" t="s">
        <v>488</v>
      </c>
      <c r="H5" s="178"/>
      <c r="I5" s="127"/>
      <c r="J5" s="127"/>
      <c r="K5" s="127"/>
      <c r="L5" s="127"/>
    </row>
    <row r="6" spans="1:12" ht="16.5" x14ac:dyDescent="0.25">
      <c r="B6" s="118" t="s">
        <v>474</v>
      </c>
      <c r="C6" s="145"/>
      <c r="D6" s="145" t="s">
        <v>475</v>
      </c>
      <c r="E6" s="179" t="s">
        <v>476</v>
      </c>
      <c r="G6" s="145" t="s">
        <v>475</v>
      </c>
      <c r="H6" s="179" t="s">
        <v>476</v>
      </c>
    </row>
    <row r="7" spans="1:12" ht="15.75" x14ac:dyDescent="0.25">
      <c r="A7" s="132"/>
      <c r="B7" s="120">
        <v>1</v>
      </c>
      <c r="C7" s="161" t="s">
        <v>477</v>
      </c>
      <c r="D7" s="156"/>
      <c r="E7" s="180"/>
      <c r="F7" s="158"/>
      <c r="G7" s="156"/>
      <c r="H7" s="159"/>
    </row>
    <row r="8" spans="1:12" ht="31.5" x14ac:dyDescent="0.25">
      <c r="A8" s="132"/>
      <c r="B8" s="165"/>
      <c r="C8" s="162"/>
      <c r="D8" s="143" t="s">
        <v>149</v>
      </c>
      <c r="E8" s="153" t="s">
        <v>477</v>
      </c>
      <c r="G8" s="143" t="s">
        <v>489</v>
      </c>
      <c r="H8" s="153" t="s">
        <v>511</v>
      </c>
    </row>
    <row r="9" spans="1:12" ht="47.25" x14ac:dyDescent="0.25">
      <c r="A9" s="132"/>
      <c r="B9" s="166"/>
      <c r="C9" s="162"/>
      <c r="D9" s="147" t="s">
        <v>150</v>
      </c>
      <c r="E9" s="148" t="s">
        <v>478</v>
      </c>
      <c r="G9" s="149" t="s">
        <v>490</v>
      </c>
      <c r="H9" s="150" t="s">
        <v>491</v>
      </c>
    </row>
    <row r="10" spans="1:12" ht="15.75" x14ac:dyDescent="0.25">
      <c r="A10" s="132"/>
      <c r="B10" s="120">
        <v>3</v>
      </c>
      <c r="C10" s="161" t="s">
        <v>479</v>
      </c>
      <c r="D10" s="156"/>
      <c r="E10" s="180"/>
      <c r="F10" s="158"/>
      <c r="G10" s="156"/>
      <c r="H10" s="159"/>
    </row>
    <row r="11" spans="1:12" ht="47.25" x14ac:dyDescent="0.25">
      <c r="A11" s="132"/>
      <c r="B11" s="167"/>
      <c r="C11" s="162"/>
      <c r="D11" s="139"/>
      <c r="E11" s="154"/>
      <c r="G11" s="139" t="s">
        <v>492</v>
      </c>
      <c r="H11" s="153" t="s">
        <v>493</v>
      </c>
    </row>
    <row r="12" spans="1:12" ht="15.75" x14ac:dyDescent="0.25">
      <c r="A12" s="132"/>
      <c r="B12" s="120">
        <v>4</v>
      </c>
      <c r="C12" s="161" t="s">
        <v>432</v>
      </c>
      <c r="D12" s="156"/>
      <c r="E12" s="180"/>
      <c r="F12" s="158"/>
      <c r="G12" s="171"/>
      <c r="H12" s="160"/>
    </row>
    <row r="13" spans="1:12" ht="31.5" x14ac:dyDescent="0.25">
      <c r="A13" s="132"/>
      <c r="B13" s="165"/>
      <c r="C13" s="162"/>
      <c r="D13" s="143" t="s">
        <v>466</v>
      </c>
      <c r="E13" s="155" t="s">
        <v>432</v>
      </c>
      <c r="G13" s="143"/>
      <c r="H13" s="144" t="s">
        <v>494</v>
      </c>
    </row>
    <row r="14" spans="1:12" ht="31.5" x14ac:dyDescent="0.25">
      <c r="A14" s="132"/>
      <c r="B14" s="166"/>
      <c r="C14" s="162"/>
      <c r="D14" s="147" t="s">
        <v>210</v>
      </c>
      <c r="E14" s="151" t="s">
        <v>433</v>
      </c>
      <c r="G14" s="149"/>
      <c r="H14" s="152"/>
    </row>
    <row r="15" spans="1:12" ht="15.75" x14ac:dyDescent="0.25">
      <c r="A15" s="132"/>
      <c r="B15" s="120">
        <v>5</v>
      </c>
      <c r="C15" s="161" t="s">
        <v>480</v>
      </c>
      <c r="D15" s="156"/>
      <c r="E15" s="180"/>
      <c r="F15" s="158"/>
      <c r="G15" s="156"/>
      <c r="H15" s="159"/>
    </row>
    <row r="16" spans="1:12" ht="47.25" x14ac:dyDescent="0.25">
      <c r="A16" s="132"/>
      <c r="B16" s="168"/>
      <c r="C16" s="163"/>
      <c r="D16" s="143" t="s">
        <v>354</v>
      </c>
      <c r="E16" s="155" t="s">
        <v>434</v>
      </c>
      <c r="G16" s="143"/>
      <c r="H16" s="155"/>
    </row>
    <row r="17" spans="1:8" ht="15.75" x14ac:dyDescent="0.25">
      <c r="A17" s="132"/>
      <c r="B17" s="169"/>
      <c r="C17" s="162"/>
      <c r="D17" s="122"/>
      <c r="E17" s="124"/>
      <c r="G17" s="122" t="s">
        <v>495</v>
      </c>
      <c r="H17" s="124" t="s">
        <v>496</v>
      </c>
    </row>
    <row r="18" spans="1:8" ht="47.25" x14ac:dyDescent="0.25">
      <c r="A18" s="132"/>
      <c r="B18" s="169"/>
      <c r="C18" s="162"/>
      <c r="D18" s="122" t="s">
        <v>468</v>
      </c>
      <c r="E18" s="124" t="s">
        <v>509</v>
      </c>
      <c r="G18" s="122" t="s">
        <v>497</v>
      </c>
      <c r="H18" s="124" t="s">
        <v>509</v>
      </c>
    </row>
    <row r="19" spans="1:8" ht="47.25" x14ac:dyDescent="0.25">
      <c r="A19" s="132"/>
      <c r="B19" s="169"/>
      <c r="C19" s="162"/>
      <c r="D19" s="122" t="s">
        <v>188</v>
      </c>
      <c r="E19" s="256" t="s">
        <v>562</v>
      </c>
      <c r="G19" s="122" t="s">
        <v>499</v>
      </c>
      <c r="H19" s="256" t="s">
        <v>562</v>
      </c>
    </row>
    <row r="20" spans="1:8" ht="15.75" x14ac:dyDescent="0.25">
      <c r="A20" s="132"/>
      <c r="B20" s="169"/>
      <c r="C20" s="162"/>
      <c r="D20" s="122" t="s">
        <v>168</v>
      </c>
      <c r="E20" s="124" t="s">
        <v>437</v>
      </c>
      <c r="G20" s="122" t="s">
        <v>500</v>
      </c>
      <c r="H20" s="124" t="s">
        <v>437</v>
      </c>
    </row>
    <row r="21" spans="1:8" ht="15.75" x14ac:dyDescent="0.25">
      <c r="A21" s="132"/>
      <c r="B21" s="166"/>
      <c r="C21" s="162"/>
      <c r="D21" s="149" t="s">
        <v>469</v>
      </c>
      <c r="E21" s="258" t="s">
        <v>563</v>
      </c>
      <c r="G21" s="149" t="s">
        <v>501</v>
      </c>
      <c r="H21" s="258" t="s">
        <v>563</v>
      </c>
    </row>
    <row r="22" spans="1:8" ht="15.75" x14ac:dyDescent="0.25">
      <c r="A22" s="132"/>
      <c r="B22" s="120">
        <v>6</v>
      </c>
      <c r="C22" s="161" t="s">
        <v>482</v>
      </c>
      <c r="D22" s="156"/>
      <c r="E22" s="180"/>
      <c r="F22" s="158"/>
      <c r="G22" s="156"/>
      <c r="H22" s="159"/>
    </row>
    <row r="23" spans="1:8" ht="15.75" x14ac:dyDescent="0.25">
      <c r="A23" s="132"/>
      <c r="B23" s="165"/>
      <c r="C23" s="162"/>
      <c r="D23" s="143" t="s">
        <v>470</v>
      </c>
      <c r="E23" s="153" t="s">
        <v>482</v>
      </c>
      <c r="G23" s="143" t="s">
        <v>502</v>
      </c>
      <c r="H23" s="153" t="s">
        <v>482</v>
      </c>
    </row>
    <row r="24" spans="1:8" ht="31.5" x14ac:dyDescent="0.25">
      <c r="A24" s="132"/>
      <c r="B24" s="166"/>
      <c r="C24" s="162"/>
      <c r="D24" s="147" t="s">
        <v>380</v>
      </c>
      <c r="E24" s="148" t="s">
        <v>440</v>
      </c>
      <c r="G24" s="149"/>
      <c r="H24" s="150"/>
    </row>
    <row r="25" spans="1:8" ht="15.75" x14ac:dyDescent="0.25">
      <c r="A25" s="132"/>
      <c r="B25" s="120">
        <v>7</v>
      </c>
      <c r="C25" s="161" t="s">
        <v>483</v>
      </c>
      <c r="D25" s="156"/>
      <c r="E25" s="180"/>
      <c r="F25" s="158"/>
      <c r="G25" s="156"/>
      <c r="H25" s="159"/>
    </row>
    <row r="26" spans="1:8" ht="47.25" x14ac:dyDescent="0.25">
      <c r="A26" s="132"/>
      <c r="B26" s="167"/>
      <c r="C26" s="162"/>
      <c r="D26" s="139" t="s">
        <v>251</v>
      </c>
      <c r="E26" s="154" t="s">
        <v>483</v>
      </c>
      <c r="G26" s="139" t="s">
        <v>296</v>
      </c>
      <c r="H26" s="154" t="s">
        <v>483</v>
      </c>
    </row>
    <row r="27" spans="1:8" ht="15.75" x14ac:dyDescent="0.25">
      <c r="A27" s="132"/>
      <c r="B27" s="120">
        <v>8</v>
      </c>
      <c r="C27" s="161" t="s">
        <v>507</v>
      </c>
      <c r="D27" s="156"/>
      <c r="E27" s="180"/>
      <c r="F27" s="158"/>
      <c r="G27" s="156"/>
      <c r="H27" s="159"/>
    </row>
    <row r="28" spans="1:8" ht="31.5" x14ac:dyDescent="0.25">
      <c r="A28" s="132"/>
      <c r="B28" s="165"/>
      <c r="C28" s="162"/>
      <c r="D28" s="143" t="s">
        <v>471</v>
      </c>
      <c r="E28" s="155" t="s">
        <v>441</v>
      </c>
      <c r="G28" s="143" t="s">
        <v>503</v>
      </c>
      <c r="H28" s="155" t="s">
        <v>441</v>
      </c>
    </row>
    <row r="29" spans="1:8" ht="31.5" x14ac:dyDescent="0.25">
      <c r="A29" s="132"/>
      <c r="B29" s="169"/>
      <c r="C29" s="162"/>
      <c r="D29" s="122" t="s">
        <v>334</v>
      </c>
      <c r="E29" s="124" t="s">
        <v>504</v>
      </c>
      <c r="G29" s="122" t="s">
        <v>505</v>
      </c>
      <c r="H29" s="124" t="s">
        <v>504</v>
      </c>
    </row>
    <row r="30" spans="1:8" ht="31.5" x14ac:dyDescent="0.25">
      <c r="A30" s="132"/>
      <c r="B30" s="166"/>
      <c r="C30" s="164"/>
      <c r="D30" s="122" t="s">
        <v>335</v>
      </c>
      <c r="E30" s="124" t="s">
        <v>506</v>
      </c>
      <c r="G30" s="122"/>
      <c r="H30" s="124" t="s">
        <v>508</v>
      </c>
    </row>
    <row r="31" spans="1:8" ht="15.75" x14ac:dyDescent="0.25">
      <c r="B31" s="133"/>
      <c r="C31" s="140"/>
      <c r="D31" s="133">
        <v>12</v>
      </c>
      <c r="G31" s="133">
        <v>12</v>
      </c>
    </row>
    <row r="32" spans="1:8" x14ac:dyDescent="0.25">
      <c r="B32" s="135"/>
      <c r="C32" s="141"/>
      <c r="D32" s="135"/>
      <c r="G32" s="135"/>
    </row>
    <row r="33" spans="2:7" x14ac:dyDescent="0.25">
      <c r="B33" s="135"/>
      <c r="C33" s="141"/>
      <c r="D33" s="135"/>
      <c r="G33" s="135"/>
    </row>
    <row r="34" spans="2:7" x14ac:dyDescent="0.25">
      <c r="B34" s="135"/>
      <c r="C34" s="141"/>
      <c r="D34" s="135"/>
      <c r="G34" s="135"/>
    </row>
    <row r="35" spans="2:7" x14ac:dyDescent="0.25">
      <c r="B35" s="135"/>
      <c r="C35" s="141"/>
      <c r="D35" s="135"/>
      <c r="G35" s="135"/>
    </row>
    <row r="36" spans="2:7" x14ac:dyDescent="0.25">
      <c r="B36" s="135"/>
      <c r="C36" s="141"/>
      <c r="D36" s="135"/>
      <c r="G36" s="135"/>
    </row>
    <row r="37" spans="2:7" x14ac:dyDescent="0.25">
      <c r="B37" s="135"/>
      <c r="C37" s="141"/>
      <c r="D37" s="135"/>
      <c r="G37" s="135"/>
    </row>
    <row r="38" spans="2:7" x14ac:dyDescent="0.25">
      <c r="B38" s="135"/>
      <c r="C38" s="141"/>
      <c r="D38" s="135"/>
      <c r="G38" s="135"/>
    </row>
    <row r="39" spans="2:7" x14ac:dyDescent="0.25">
      <c r="B39" s="135"/>
      <c r="C39" s="141"/>
      <c r="D39" s="135"/>
      <c r="G39" s="135"/>
    </row>
    <row r="40" spans="2:7" x14ac:dyDescent="0.25">
      <c r="B40" s="135"/>
      <c r="C40" s="141"/>
      <c r="D40" s="135"/>
      <c r="G40" s="135"/>
    </row>
    <row r="41" spans="2:7" x14ac:dyDescent="0.25">
      <c r="B41" s="135"/>
      <c r="C41" s="141"/>
      <c r="D41" s="135"/>
      <c r="G41" s="135"/>
    </row>
    <row r="42" spans="2:7" x14ac:dyDescent="0.25">
      <c r="B42" s="135"/>
      <c r="C42" s="141"/>
      <c r="D42" s="135"/>
      <c r="G42" s="135"/>
    </row>
    <row r="43" spans="2:7" x14ac:dyDescent="0.25">
      <c r="B43" s="135"/>
      <c r="C43" s="141"/>
      <c r="D43" s="135"/>
      <c r="G43" s="135"/>
    </row>
    <row r="44" spans="2:7" x14ac:dyDescent="0.25">
      <c r="B44" s="135"/>
      <c r="C44" s="141"/>
      <c r="D44" s="135"/>
      <c r="G44" s="135"/>
    </row>
    <row r="45" spans="2:7" x14ac:dyDescent="0.25">
      <c r="B45" s="135"/>
      <c r="C45" s="141"/>
      <c r="D45" s="135"/>
      <c r="G45" s="135"/>
    </row>
    <row r="46" spans="2:7" x14ac:dyDescent="0.25">
      <c r="B46" s="135"/>
      <c r="C46" s="141"/>
      <c r="D46" s="135"/>
      <c r="G46" s="135"/>
    </row>
    <row r="47" spans="2:7" x14ac:dyDescent="0.25">
      <c r="B47" s="135"/>
      <c r="C47" s="141"/>
      <c r="D47" s="135"/>
      <c r="G47" s="135"/>
    </row>
    <row r="48" spans="2:7" x14ac:dyDescent="0.25">
      <c r="B48" s="135"/>
      <c r="C48" s="141"/>
      <c r="D48" s="135"/>
      <c r="G48" s="135"/>
    </row>
    <row r="49" spans="2:7" x14ac:dyDescent="0.25">
      <c r="B49" s="135"/>
      <c r="C49" s="141"/>
      <c r="D49" s="135"/>
      <c r="G49" s="135"/>
    </row>
    <row r="50" spans="2:7" x14ac:dyDescent="0.25">
      <c r="B50" s="135"/>
      <c r="C50" s="141"/>
      <c r="D50" s="135"/>
      <c r="G50" s="135"/>
    </row>
    <row r="51" spans="2:7" x14ac:dyDescent="0.25">
      <c r="B51" s="135"/>
      <c r="C51" s="141"/>
      <c r="D51" s="135"/>
      <c r="G51" s="135"/>
    </row>
    <row r="52" spans="2:7" x14ac:dyDescent="0.25">
      <c r="B52" s="135"/>
      <c r="C52" s="141"/>
      <c r="D52" s="135"/>
      <c r="G52" s="135"/>
    </row>
    <row r="53" spans="2:7" x14ac:dyDescent="0.25">
      <c r="B53" s="135"/>
      <c r="C53" s="141"/>
      <c r="D53" s="135"/>
      <c r="G53" s="135"/>
    </row>
    <row r="54" spans="2:7" x14ac:dyDescent="0.25">
      <c r="B54" s="135"/>
      <c r="C54" s="141"/>
      <c r="D54" s="135"/>
      <c r="G54" s="135"/>
    </row>
    <row r="55" spans="2:7" x14ac:dyDescent="0.25">
      <c r="B55" s="135"/>
      <c r="C55" s="141"/>
      <c r="D55" s="135"/>
      <c r="G55" s="135"/>
    </row>
    <row r="56" spans="2:7" x14ac:dyDescent="0.25">
      <c r="B56" s="135"/>
      <c r="C56" s="141"/>
      <c r="D56" s="135"/>
      <c r="G56" s="135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L820"/>
  <sheetViews>
    <sheetView workbookViewId="0">
      <selection activeCell="V121" sqref="V121"/>
    </sheetView>
  </sheetViews>
  <sheetFormatPr defaultRowHeight="16.5" x14ac:dyDescent="0.25"/>
  <cols>
    <col min="1" max="1" width="1.28515625" style="13" customWidth="1"/>
    <col min="2" max="4" width="1.28515625" style="13" hidden="1" customWidth="1"/>
    <col min="5" max="7" width="2.7109375" style="14" hidden="1" customWidth="1"/>
    <col min="8" max="8" width="2.5703125" style="14" hidden="1" customWidth="1"/>
    <col min="9" max="9" width="2.7109375" style="14" hidden="1" customWidth="1"/>
    <col min="10" max="10" width="6.5703125" style="15" customWidth="1"/>
    <col min="11" max="11" width="50" style="13" customWidth="1"/>
    <col min="12" max="12" width="11.5703125" style="16" hidden="1" customWidth="1"/>
    <col min="13" max="14" width="11.28515625" style="16" hidden="1" customWidth="1"/>
    <col min="15" max="15" width="13.42578125" style="16" hidden="1" customWidth="1"/>
    <col min="16" max="16" width="12" style="16" hidden="1" customWidth="1"/>
    <col min="17" max="17" width="13.42578125" style="16" hidden="1" customWidth="1"/>
    <col min="18" max="18" width="11.140625" style="16" hidden="1" customWidth="1"/>
    <col min="19" max="19" width="10.5703125" style="16" customWidth="1"/>
    <col min="20" max="20" width="9" style="16" customWidth="1"/>
    <col min="21" max="21" width="8.140625" style="16" customWidth="1"/>
    <col min="22" max="22" width="7.7109375" style="16" customWidth="1"/>
    <col min="23" max="23" width="7.5703125" style="16" customWidth="1"/>
    <col min="24" max="24" width="9.85546875" style="16" customWidth="1"/>
    <col min="25" max="25" width="7.42578125" style="16" customWidth="1"/>
    <col min="26" max="26" width="7.28515625" style="16" customWidth="1"/>
    <col min="27" max="27" width="8.5703125" style="16" customWidth="1"/>
    <col min="28" max="28" width="8.28515625" style="16" customWidth="1"/>
    <col min="29" max="30" width="8.5703125" style="16" customWidth="1"/>
    <col min="31" max="31" width="11.7109375" style="16" customWidth="1"/>
    <col min="32" max="33" width="9.7109375" style="16" customWidth="1"/>
    <col min="34" max="34" width="1.5703125" style="13" customWidth="1"/>
    <col min="35" max="35" width="9.5703125" style="260" customWidth="1"/>
    <col min="36" max="16384" width="9.140625" style="13"/>
  </cols>
  <sheetData>
    <row r="1" spans="2:35" ht="6" customHeight="1" x14ac:dyDescent="0.25"/>
    <row r="2" spans="2:35" ht="13.5" customHeight="1" x14ac:dyDescent="0.25">
      <c r="H2" s="14" t="s">
        <v>607</v>
      </c>
      <c r="J2" s="12"/>
      <c r="K2" s="188" t="s">
        <v>567</v>
      </c>
    </row>
    <row r="3" spans="2:35" s="17" customFormat="1" ht="17.25" hidden="1" x14ac:dyDescent="0.3">
      <c r="E3" s="18"/>
      <c r="G3" s="18"/>
      <c r="H3" s="19"/>
      <c r="I3" s="18"/>
      <c r="J3" s="18"/>
      <c r="K3" s="20"/>
      <c r="M3" s="18"/>
      <c r="AI3" s="261"/>
    </row>
    <row r="4" spans="2:35" s="17" customFormat="1" ht="17.25" hidden="1" x14ac:dyDescent="0.3">
      <c r="E4" s="18"/>
      <c r="G4" s="18"/>
      <c r="H4" s="19"/>
      <c r="I4" s="18"/>
      <c r="J4" s="18"/>
      <c r="K4" s="21"/>
      <c r="M4" s="18"/>
      <c r="AI4" s="261"/>
    </row>
    <row r="5" spans="2:35" s="17" customFormat="1" ht="17.25" hidden="1" x14ac:dyDescent="0.3">
      <c r="E5" s="18"/>
      <c r="G5" s="18"/>
      <c r="H5" s="19"/>
      <c r="I5" s="18"/>
      <c r="J5" s="18"/>
      <c r="K5" s="21"/>
      <c r="M5" s="18"/>
      <c r="AI5" s="261"/>
    </row>
    <row r="6" spans="2:35" s="17" customFormat="1" ht="17.25" hidden="1" x14ac:dyDescent="0.3">
      <c r="E6" s="18"/>
      <c r="G6" s="18"/>
      <c r="H6" s="19"/>
      <c r="I6" s="18"/>
      <c r="J6" s="18"/>
      <c r="K6" s="21"/>
      <c r="M6" s="18"/>
      <c r="AI6" s="261"/>
    </row>
    <row r="7" spans="2:35" s="17" customFormat="1" ht="17.25" hidden="1" x14ac:dyDescent="0.3">
      <c r="E7" s="18"/>
      <c r="G7" s="18"/>
      <c r="H7" s="19"/>
      <c r="I7" s="18"/>
      <c r="J7" s="18"/>
      <c r="K7" s="18"/>
      <c r="M7" s="18"/>
      <c r="AI7" s="261"/>
    </row>
    <row r="8" spans="2:35" s="23" customFormat="1" x14ac:dyDescent="0.25">
      <c r="B8" s="22"/>
      <c r="C8" s="22"/>
      <c r="D8" s="22"/>
      <c r="E8" s="22"/>
      <c r="F8" s="22"/>
      <c r="G8" s="22"/>
      <c r="I8" s="306">
        <f>SUM(I9+I91+I187+I268+I460+I629+I709+I789+I773+I171+I428+I453)</f>
        <v>0</v>
      </c>
      <c r="J8" s="25"/>
      <c r="K8" s="212" t="s">
        <v>117</v>
      </c>
      <c r="L8" s="25" t="s">
        <v>131</v>
      </c>
      <c r="M8" s="25" t="s">
        <v>131</v>
      </c>
      <c r="N8" s="25" t="s">
        <v>131</v>
      </c>
      <c r="O8" s="25" t="s">
        <v>131</v>
      </c>
      <c r="P8" s="25" t="s">
        <v>131</v>
      </c>
      <c r="Q8" s="25" t="s">
        <v>131</v>
      </c>
      <c r="R8" s="25" t="s">
        <v>131</v>
      </c>
      <c r="S8" s="25"/>
      <c r="T8" s="291"/>
      <c r="U8" s="291"/>
      <c r="V8" s="291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262"/>
    </row>
    <row r="9" spans="2:35" x14ac:dyDescent="0.25">
      <c r="F9" s="27" t="s">
        <v>133</v>
      </c>
      <c r="I9" s="28"/>
      <c r="J9" s="213" t="s">
        <v>132</v>
      </c>
      <c r="K9" s="26" t="s">
        <v>134</v>
      </c>
      <c r="L9" s="13"/>
      <c r="M9" s="30"/>
      <c r="N9" s="30"/>
      <c r="O9" s="30"/>
      <c r="P9" s="31"/>
      <c r="Q9" s="30"/>
      <c r="R9" s="32"/>
      <c r="S9" s="13"/>
      <c r="T9" s="13"/>
      <c r="U9" s="13"/>
      <c r="V9" s="13"/>
      <c r="W9" s="13"/>
      <c r="X9" s="13"/>
      <c r="Y9" s="13"/>
      <c r="Z9" s="13"/>
      <c r="AA9" s="13"/>
      <c r="AB9" s="13"/>
      <c r="AC9" s="33"/>
      <c r="AD9" s="13"/>
      <c r="AE9" s="34"/>
      <c r="AF9" s="13"/>
      <c r="AG9" s="13"/>
      <c r="AI9" s="263"/>
    </row>
    <row r="10" spans="2:35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135</v>
      </c>
      <c r="Q10" s="35"/>
      <c r="R10" s="32"/>
      <c r="S10" s="36"/>
      <c r="T10" s="30"/>
      <c r="U10" s="30"/>
      <c r="V10" s="30"/>
      <c r="W10" s="30"/>
      <c r="X10" s="30"/>
      <c r="Y10" s="30"/>
      <c r="Z10" s="30"/>
      <c r="AA10" s="30"/>
      <c r="AB10" s="37"/>
      <c r="AC10" s="33"/>
      <c r="AD10" s="30"/>
      <c r="AE10" s="34"/>
      <c r="AF10" s="30"/>
      <c r="AG10" s="30"/>
      <c r="AI10" s="263"/>
    </row>
    <row r="11" spans="2:35" s="38" customFormat="1" x14ac:dyDescent="0.25">
      <c r="J11" s="28"/>
      <c r="K11" s="24" t="s">
        <v>136</v>
      </c>
      <c r="L11" s="39"/>
      <c r="M11" s="40"/>
      <c r="N11" s="40"/>
      <c r="O11" s="40"/>
      <c r="P11" s="41"/>
      <c r="Q11" s="40"/>
      <c r="R11" s="40"/>
      <c r="S11" s="42"/>
      <c r="T11" s="39"/>
      <c r="U11" s="40"/>
      <c r="V11" s="40"/>
      <c r="W11" s="40"/>
      <c r="X11" s="39"/>
      <c r="Y11" s="40"/>
      <c r="Z11" s="40"/>
      <c r="AA11" s="40"/>
      <c r="AB11" s="40"/>
      <c r="AC11" s="43"/>
      <c r="AD11" s="40"/>
      <c r="AE11" s="40"/>
      <c r="AF11" s="39"/>
      <c r="AG11" s="39"/>
      <c r="AI11" s="264"/>
    </row>
    <row r="12" spans="2:35" s="44" customFormat="1" ht="15" customHeight="1" x14ac:dyDescent="0.25">
      <c r="E12" s="45"/>
      <c r="F12" s="45"/>
      <c r="G12" s="45"/>
      <c r="H12" s="45"/>
      <c r="I12" s="45"/>
      <c r="J12" s="46"/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268" t="s">
        <v>582</v>
      </c>
      <c r="AG12" s="268"/>
      <c r="AI12" s="265"/>
    </row>
    <row r="13" spans="2:35" s="49" customFormat="1" ht="126" customHeight="1" x14ac:dyDescent="0.25">
      <c r="E13" s="50" t="s">
        <v>137</v>
      </c>
      <c r="F13" s="50"/>
      <c r="G13" s="50"/>
      <c r="H13" s="50"/>
      <c r="I13" s="50"/>
      <c r="J13" s="51" t="s">
        <v>138</v>
      </c>
      <c r="K13" s="52" t="s">
        <v>139</v>
      </c>
      <c r="L13" s="87" t="s">
        <v>353</v>
      </c>
      <c r="M13" s="53"/>
      <c r="N13" s="53"/>
      <c r="O13" s="54"/>
      <c r="P13" s="87" t="s">
        <v>140</v>
      </c>
      <c r="Q13" s="54"/>
      <c r="R13" s="87"/>
      <c r="S13" s="55" t="s">
        <v>557</v>
      </c>
      <c r="T13" s="55" t="s">
        <v>558</v>
      </c>
      <c r="U13" s="55" t="s">
        <v>559</v>
      </c>
      <c r="V13" s="55" t="s">
        <v>553</v>
      </c>
      <c r="W13" s="55" t="s">
        <v>564</v>
      </c>
      <c r="X13" s="55" t="s">
        <v>551</v>
      </c>
      <c r="Y13" s="55" t="s">
        <v>565</v>
      </c>
      <c r="Z13" s="55" t="s">
        <v>578</v>
      </c>
      <c r="AA13" s="55" t="s">
        <v>547</v>
      </c>
      <c r="AB13" s="55" t="s">
        <v>554</v>
      </c>
      <c r="AC13" s="55" t="s">
        <v>555</v>
      </c>
      <c r="AD13" s="55" t="s">
        <v>579</v>
      </c>
      <c r="AE13" s="55" t="s">
        <v>544</v>
      </c>
      <c r="AF13" s="255" t="s">
        <v>603</v>
      </c>
      <c r="AG13" s="255" t="s">
        <v>604</v>
      </c>
      <c r="AI13" s="269" t="s">
        <v>580</v>
      </c>
    </row>
    <row r="14" spans="2:35" s="56" customFormat="1" ht="11.25" x14ac:dyDescent="0.25">
      <c r="E14" s="57" t="s">
        <v>106</v>
      </c>
      <c r="F14" s="57"/>
      <c r="G14" s="57"/>
      <c r="H14" s="57"/>
      <c r="I14" s="57"/>
      <c r="J14" s="58" t="s">
        <v>560</v>
      </c>
      <c r="K14" s="58" t="s">
        <v>546</v>
      </c>
      <c r="L14" s="58"/>
      <c r="M14" s="58"/>
      <c r="N14" s="58"/>
      <c r="O14" s="58"/>
      <c r="P14" s="58"/>
      <c r="Q14" s="58"/>
      <c r="R14" s="58"/>
      <c r="S14" s="58" t="s">
        <v>116</v>
      </c>
      <c r="T14" s="58" t="s">
        <v>149</v>
      </c>
      <c r="U14" s="58" t="s">
        <v>150</v>
      </c>
      <c r="V14" s="58" t="s">
        <v>151</v>
      </c>
      <c r="W14" s="58" t="s">
        <v>153</v>
      </c>
      <c r="X14" s="58" t="s">
        <v>154</v>
      </c>
      <c r="Y14" s="58" t="s">
        <v>155</v>
      </c>
      <c r="Z14" s="58" t="s">
        <v>156</v>
      </c>
      <c r="AA14" s="58" t="s">
        <v>157</v>
      </c>
      <c r="AB14" s="58" t="s">
        <v>158</v>
      </c>
      <c r="AC14" s="58" t="s">
        <v>159</v>
      </c>
      <c r="AD14" s="58" t="s">
        <v>157</v>
      </c>
      <c r="AE14" s="58" t="s">
        <v>160</v>
      </c>
      <c r="AF14" s="58" t="s">
        <v>161</v>
      </c>
      <c r="AG14" s="58" t="s">
        <v>541</v>
      </c>
      <c r="AI14" s="266" t="s">
        <v>581</v>
      </c>
    </row>
    <row r="15" spans="2:35" s="59" customFormat="1" x14ac:dyDescent="0.25">
      <c r="E15" s="60"/>
      <c r="F15" s="61"/>
      <c r="G15" s="61"/>
      <c r="H15" s="61"/>
      <c r="I15" s="62"/>
      <c r="J15" s="293" t="s">
        <v>163</v>
      </c>
      <c r="K15" s="294"/>
      <c r="L15" s="216">
        <f t="shared" ref="L15:Q15" si="0">SUM(L16+L167+L169)</f>
        <v>0</v>
      </c>
      <c r="M15" s="216">
        <f t="shared" si="0"/>
        <v>0</v>
      </c>
      <c r="N15" s="216">
        <f t="shared" si="0"/>
        <v>0</v>
      </c>
      <c r="O15" s="216">
        <f t="shared" si="0"/>
        <v>0</v>
      </c>
      <c r="P15" s="216">
        <f t="shared" si="0"/>
        <v>0</v>
      </c>
      <c r="Q15" s="216">
        <f t="shared" si="0"/>
        <v>0</v>
      </c>
      <c r="R15" s="216"/>
      <c r="S15" s="435">
        <f>SUM(S16+S167+S169)</f>
        <v>170089.96</v>
      </c>
      <c r="T15" s="435">
        <f>SUM(T16+T167+T169)</f>
        <v>2659.2</v>
      </c>
      <c r="U15" s="193">
        <f>SUM(S15:T15)</f>
        <v>172749.16</v>
      </c>
      <c r="V15" s="216">
        <f t="shared" ref="V15:AA15" si="1">SUM(V16+V167+V169)</f>
        <v>35000</v>
      </c>
      <c r="W15" s="216">
        <f t="shared" si="1"/>
        <v>72500</v>
      </c>
      <c r="X15" s="216">
        <f t="shared" si="1"/>
        <v>39000</v>
      </c>
      <c r="Y15" s="216">
        <f t="shared" si="1"/>
        <v>58500</v>
      </c>
      <c r="Z15" s="216">
        <f t="shared" si="1"/>
        <v>2800</v>
      </c>
      <c r="AA15" s="435">
        <f t="shared" si="1"/>
        <v>12395.24</v>
      </c>
      <c r="AB15" s="193">
        <f>SUM(V15:AA15)</f>
        <v>220195.24</v>
      </c>
      <c r="AC15" s="193">
        <f t="shared" ref="AC15:AC46" si="2">SUM(U15+AB15)</f>
        <v>392944.4</v>
      </c>
      <c r="AD15" s="216">
        <f>SUM(AD16+AD167+AD169)</f>
        <v>716500</v>
      </c>
      <c r="AE15" s="438">
        <f>SUM(AC15:AD15)</f>
        <v>1109444.3999999999</v>
      </c>
      <c r="AF15" s="216">
        <f>SUM(AF16+AF167+AF169)</f>
        <v>1041300</v>
      </c>
      <c r="AG15" s="216">
        <f>SUM(AG16+AG167+AG169)</f>
        <v>1061000</v>
      </c>
      <c r="AI15" s="267">
        <f t="shared" ref="AI15:AI46" si="3">SUM(S15+AB15)</f>
        <v>390285.19999999995</v>
      </c>
    </row>
    <row r="16" spans="2:35" s="38" customFormat="1" x14ac:dyDescent="0.25">
      <c r="E16" s="60"/>
      <c r="F16" s="61"/>
      <c r="G16" s="61"/>
      <c r="H16" s="61"/>
      <c r="I16" s="62"/>
      <c r="J16" s="293" t="s">
        <v>164</v>
      </c>
      <c r="K16" s="294"/>
      <c r="L16" s="216">
        <f t="shared" ref="L16:Q16" si="4">SUM(L17+L142)</f>
        <v>0</v>
      </c>
      <c r="M16" s="216">
        <f t="shared" si="4"/>
        <v>0</v>
      </c>
      <c r="N16" s="216">
        <f t="shared" si="4"/>
        <v>0</v>
      </c>
      <c r="O16" s="216">
        <f t="shared" si="4"/>
        <v>0</v>
      </c>
      <c r="P16" s="216">
        <f t="shared" si="4"/>
        <v>0</v>
      </c>
      <c r="Q16" s="216">
        <f t="shared" si="4"/>
        <v>0</v>
      </c>
      <c r="R16" s="216"/>
      <c r="S16" s="216">
        <f>SUM(S17+S142)</f>
        <v>170089.96</v>
      </c>
      <c r="T16" s="435">
        <f>SUM(T17+T142)</f>
        <v>2659.2</v>
      </c>
      <c r="U16" s="193">
        <f t="shared" ref="U16:U81" si="5">SUM(S16:T16)</f>
        <v>172749.16</v>
      </c>
      <c r="V16" s="216">
        <f t="shared" ref="V16:AA16" si="6">SUM(V17+V142)</f>
        <v>35000</v>
      </c>
      <c r="W16" s="216">
        <f t="shared" si="6"/>
        <v>72500</v>
      </c>
      <c r="X16" s="216">
        <f t="shared" si="6"/>
        <v>39000</v>
      </c>
      <c r="Y16" s="216">
        <f t="shared" si="6"/>
        <v>58500</v>
      </c>
      <c r="Z16" s="216">
        <f t="shared" si="6"/>
        <v>2800</v>
      </c>
      <c r="AA16" s="216">
        <f t="shared" si="6"/>
        <v>0</v>
      </c>
      <c r="AB16" s="193">
        <f t="shared" ref="AB16:AB46" si="7">SUM(V16:AA16)</f>
        <v>207800</v>
      </c>
      <c r="AC16" s="193">
        <f t="shared" si="2"/>
        <v>380549.16000000003</v>
      </c>
      <c r="AD16" s="216">
        <f>SUM(AD17+AD142)</f>
        <v>716500</v>
      </c>
      <c r="AE16" s="193">
        <f t="shared" ref="AE16:AE81" si="8">SUM(AC16:AD16)</f>
        <v>1097049.1600000001</v>
      </c>
      <c r="AF16" s="216">
        <f>SUM(AF17+AF142)</f>
        <v>1041300</v>
      </c>
      <c r="AG16" s="216">
        <f>SUM(AG17+AG142)</f>
        <v>1061000</v>
      </c>
      <c r="AI16" s="267">
        <f t="shared" si="3"/>
        <v>377889.95999999996</v>
      </c>
    </row>
    <row r="17" spans="4:36" s="38" customFormat="1" x14ac:dyDescent="0.25">
      <c r="E17" s="60"/>
      <c r="F17" s="61"/>
      <c r="G17" s="61"/>
      <c r="H17" s="61"/>
      <c r="I17" s="62"/>
      <c r="J17" s="295" t="s">
        <v>112</v>
      </c>
      <c r="K17" s="233" t="s">
        <v>165</v>
      </c>
      <c r="L17" s="216">
        <f t="shared" ref="L17:Q17" si="9">SUM(L18+L84+L97+L112+L130+L136)</f>
        <v>0</v>
      </c>
      <c r="M17" s="216">
        <f t="shared" si="9"/>
        <v>0</v>
      </c>
      <c r="N17" s="216">
        <f t="shared" si="9"/>
        <v>0</v>
      </c>
      <c r="O17" s="216">
        <f t="shared" si="9"/>
        <v>0</v>
      </c>
      <c r="P17" s="216">
        <f t="shared" si="9"/>
        <v>0</v>
      </c>
      <c r="Q17" s="216">
        <f t="shared" si="9"/>
        <v>0</v>
      </c>
      <c r="R17" s="216"/>
      <c r="S17" s="216">
        <f>SUM(S18+S84+S97+S112+S130+S136)</f>
        <v>170089.96</v>
      </c>
      <c r="T17" s="435">
        <f>SUM(T18+T84+T97+T112+T130+T136)</f>
        <v>2659.2</v>
      </c>
      <c r="U17" s="193">
        <f t="shared" si="5"/>
        <v>172749.16</v>
      </c>
      <c r="V17" s="216">
        <f t="shared" ref="V17:AA17" si="10">SUM(V18+V84+V97+V112+V130+V136)</f>
        <v>35000</v>
      </c>
      <c r="W17" s="216">
        <f t="shared" si="10"/>
        <v>72500</v>
      </c>
      <c r="X17" s="216">
        <f t="shared" si="10"/>
        <v>39000</v>
      </c>
      <c r="Y17" s="216">
        <f t="shared" si="10"/>
        <v>58500</v>
      </c>
      <c r="Z17" s="216">
        <f t="shared" si="10"/>
        <v>2800</v>
      </c>
      <c r="AA17" s="216">
        <f t="shared" si="10"/>
        <v>0</v>
      </c>
      <c r="AB17" s="193">
        <f t="shared" si="7"/>
        <v>207800</v>
      </c>
      <c r="AC17" s="193">
        <f t="shared" si="2"/>
        <v>380549.16000000003</v>
      </c>
      <c r="AD17" s="216">
        <f>SUM(AD18+AD84+AD97+AD112+AD130+AD136)</f>
        <v>716500</v>
      </c>
      <c r="AE17" s="193">
        <f t="shared" si="8"/>
        <v>1097049.1600000001</v>
      </c>
      <c r="AF17" s="216">
        <f>SUM(AF18+AF84+AF97+AF112+AF130+AF136)</f>
        <v>1041300</v>
      </c>
      <c r="AG17" s="216">
        <f>SUM(AG18+AG84+AG97+AG112+AG130+AG136)</f>
        <v>1061000</v>
      </c>
      <c r="AI17" s="267">
        <f t="shared" si="3"/>
        <v>377889.95999999996</v>
      </c>
      <c r="AJ17" s="292"/>
    </row>
    <row r="18" spans="4:36" s="38" customFormat="1" x14ac:dyDescent="0.25">
      <c r="E18" s="60"/>
      <c r="F18" s="61"/>
      <c r="G18" s="61"/>
      <c r="H18" s="61"/>
      <c r="I18" s="62"/>
      <c r="J18" s="214" t="s">
        <v>166</v>
      </c>
      <c r="K18" s="215" t="s">
        <v>167</v>
      </c>
      <c r="L18" s="216">
        <f>SUM(L19+L25+L37+L56+L66+L73)</f>
        <v>0</v>
      </c>
      <c r="M18" s="216">
        <f t="shared" ref="M18:AA18" si="11">SUM(M19+M25+M37+M56+M66+M73)</f>
        <v>0</v>
      </c>
      <c r="N18" s="216">
        <f t="shared" si="11"/>
        <v>0</v>
      </c>
      <c r="O18" s="216">
        <f t="shared" si="11"/>
        <v>0</v>
      </c>
      <c r="P18" s="216">
        <f t="shared" si="11"/>
        <v>0</v>
      </c>
      <c r="Q18" s="216">
        <f t="shared" si="11"/>
        <v>0</v>
      </c>
      <c r="R18" s="216"/>
      <c r="S18" s="216">
        <f t="shared" si="11"/>
        <v>0</v>
      </c>
      <c r="T18" s="216">
        <f t="shared" si="11"/>
        <v>0</v>
      </c>
      <c r="U18" s="193">
        <f t="shared" si="5"/>
        <v>0</v>
      </c>
      <c r="V18" s="216">
        <f t="shared" si="11"/>
        <v>0</v>
      </c>
      <c r="W18" s="216">
        <f t="shared" si="11"/>
        <v>72500</v>
      </c>
      <c r="X18" s="216">
        <f>SUM(X19+X25+X37+X56+X66+X73+X82)</f>
        <v>39000</v>
      </c>
      <c r="Y18" s="216">
        <f t="shared" si="11"/>
        <v>58500</v>
      </c>
      <c r="Z18" s="216">
        <f t="shared" si="11"/>
        <v>0</v>
      </c>
      <c r="AA18" s="216">
        <f t="shared" si="11"/>
        <v>0</v>
      </c>
      <c r="AB18" s="193">
        <f t="shared" si="7"/>
        <v>170000</v>
      </c>
      <c r="AC18" s="193">
        <f t="shared" si="2"/>
        <v>170000</v>
      </c>
      <c r="AD18" s="216">
        <f t="shared" ref="AD18" si="12">SUM(AD19+AD25+AD37+AD56+AD66+AD73)</f>
        <v>716500</v>
      </c>
      <c r="AE18" s="193">
        <f t="shared" si="8"/>
        <v>886500</v>
      </c>
      <c r="AF18" s="216">
        <f>+AF25+AF56+AF73+AF82</f>
        <v>783200</v>
      </c>
      <c r="AG18" s="216">
        <f>+AG25+AG56+AG73+AG82</f>
        <v>791550</v>
      </c>
      <c r="AI18" s="267">
        <f t="shared" si="3"/>
        <v>170000</v>
      </c>
    </row>
    <row r="19" spans="4:36" s="38" customFormat="1" hidden="1" x14ac:dyDescent="0.25">
      <c r="E19" s="60" t="s">
        <v>168</v>
      </c>
      <c r="F19" s="61"/>
      <c r="G19" s="61"/>
      <c r="H19" s="61"/>
      <c r="I19" s="62"/>
      <c r="J19" s="214" t="s">
        <v>169</v>
      </c>
      <c r="K19" s="215" t="s">
        <v>170</v>
      </c>
      <c r="L19" s="216">
        <f t="shared" ref="L19" si="13">SUM(L20+L23)</f>
        <v>0</v>
      </c>
      <c r="M19" s="216">
        <f>SUM(M20+M23)</f>
        <v>0</v>
      </c>
      <c r="N19" s="216">
        <f>SUM(N20+N23)</f>
        <v>0</v>
      </c>
      <c r="O19" s="216">
        <f t="shared" ref="O19:AA19" si="14">SUM(O20+O23)</f>
        <v>0</v>
      </c>
      <c r="P19" s="216">
        <f t="shared" si="14"/>
        <v>0</v>
      </c>
      <c r="Q19" s="216">
        <f t="shared" si="14"/>
        <v>0</v>
      </c>
      <c r="R19" s="216"/>
      <c r="S19" s="216">
        <f t="shared" si="14"/>
        <v>0</v>
      </c>
      <c r="T19" s="216">
        <f t="shared" si="14"/>
        <v>0</v>
      </c>
      <c r="U19" s="193">
        <f t="shared" si="5"/>
        <v>0</v>
      </c>
      <c r="V19" s="216">
        <f t="shared" si="14"/>
        <v>0</v>
      </c>
      <c r="W19" s="216">
        <f>SUM(W20+W23)</f>
        <v>0</v>
      </c>
      <c r="X19" s="216">
        <f t="shared" ref="X19" si="15">SUM(X20+X23)</f>
        <v>0</v>
      </c>
      <c r="Y19" s="216">
        <f t="shared" si="14"/>
        <v>0</v>
      </c>
      <c r="Z19" s="216">
        <f t="shared" si="14"/>
        <v>0</v>
      </c>
      <c r="AA19" s="216">
        <f t="shared" si="14"/>
        <v>0</v>
      </c>
      <c r="AB19" s="193">
        <f t="shared" si="7"/>
        <v>0</v>
      </c>
      <c r="AC19" s="193">
        <f t="shared" si="2"/>
        <v>0</v>
      </c>
      <c r="AD19" s="216">
        <f t="shared" ref="AD19" si="16">SUM(AD20+AD23)</f>
        <v>0</v>
      </c>
      <c r="AE19" s="193">
        <f t="shared" si="8"/>
        <v>0</v>
      </c>
      <c r="AF19" s="216">
        <f t="shared" ref="AF19:AG19" si="17">SUM(AF20+AF23)</f>
        <v>0</v>
      </c>
      <c r="AG19" s="216">
        <f t="shared" si="17"/>
        <v>0</v>
      </c>
      <c r="AI19" s="267">
        <f t="shared" si="3"/>
        <v>0</v>
      </c>
    </row>
    <row r="20" spans="4:36" s="66" customFormat="1" hidden="1" x14ac:dyDescent="0.25">
      <c r="E20" s="63" t="s">
        <v>168</v>
      </c>
      <c r="F20" s="64"/>
      <c r="G20" s="64"/>
      <c r="H20" s="64"/>
      <c r="I20" s="65"/>
      <c r="J20" s="217" t="s">
        <v>171</v>
      </c>
      <c r="K20" s="218" t="s">
        <v>172</v>
      </c>
      <c r="L20" s="219">
        <f>SUM(L21:L22)</f>
        <v>0</v>
      </c>
      <c r="M20" s="219">
        <f>SUM(M21:M22)</f>
        <v>0</v>
      </c>
      <c r="N20" s="219">
        <f>SUM(N21:N22)</f>
        <v>0</v>
      </c>
      <c r="O20" s="219">
        <f t="shared" ref="O20:AA20" si="18">SUM(O21:O22)</f>
        <v>0</v>
      </c>
      <c r="P20" s="219">
        <f t="shared" si="18"/>
        <v>0</v>
      </c>
      <c r="Q20" s="219">
        <f t="shared" si="18"/>
        <v>0</v>
      </c>
      <c r="R20" s="219"/>
      <c r="S20" s="219">
        <f t="shared" si="18"/>
        <v>0</v>
      </c>
      <c r="T20" s="219">
        <f t="shared" si="18"/>
        <v>0</v>
      </c>
      <c r="U20" s="193">
        <f t="shared" si="5"/>
        <v>0</v>
      </c>
      <c r="V20" s="219">
        <f t="shared" si="18"/>
        <v>0</v>
      </c>
      <c r="W20" s="219">
        <f>SUM(W21:W22)</f>
        <v>0</v>
      </c>
      <c r="X20" s="219">
        <f t="shared" ref="X20" si="19">SUM(X21:X22)</f>
        <v>0</v>
      </c>
      <c r="Y20" s="219">
        <f t="shared" si="18"/>
        <v>0</v>
      </c>
      <c r="Z20" s="219">
        <f t="shared" si="18"/>
        <v>0</v>
      </c>
      <c r="AA20" s="219">
        <f t="shared" si="18"/>
        <v>0</v>
      </c>
      <c r="AB20" s="193">
        <f t="shared" si="7"/>
        <v>0</v>
      </c>
      <c r="AC20" s="193">
        <f t="shared" si="2"/>
        <v>0</v>
      </c>
      <c r="AD20" s="219">
        <f t="shared" ref="AD20" si="20">SUM(AD21:AD22)</f>
        <v>0</v>
      </c>
      <c r="AE20" s="193">
        <f t="shared" si="8"/>
        <v>0</v>
      </c>
      <c r="AF20" s="219">
        <f t="shared" ref="AF20:AG20" si="21">SUM(AF21:AF22)</f>
        <v>0</v>
      </c>
      <c r="AG20" s="219">
        <f t="shared" si="21"/>
        <v>0</v>
      </c>
      <c r="AI20" s="267">
        <f t="shared" si="3"/>
        <v>0</v>
      </c>
    </row>
    <row r="21" spans="4:36" s="70" customFormat="1" hidden="1" x14ac:dyDescent="0.25">
      <c r="E21" s="67" t="s">
        <v>168</v>
      </c>
      <c r="F21" s="68"/>
      <c r="G21" s="68"/>
      <c r="H21" s="68"/>
      <c r="I21" s="69"/>
      <c r="J21" s="220" t="s">
        <v>173</v>
      </c>
      <c r="K21" s="221" t="s">
        <v>174</v>
      </c>
      <c r="L21" s="222"/>
      <c r="M21" s="222"/>
      <c r="N21" s="222"/>
      <c r="O21" s="222"/>
      <c r="P21" s="222">
        <f t="shared" ref="P21:P22" si="22">Q21-O21</f>
        <v>0</v>
      </c>
      <c r="Q21" s="222"/>
      <c r="R21" s="222"/>
      <c r="S21" s="222"/>
      <c r="T21" s="222"/>
      <c r="U21" s="193">
        <f t="shared" si="5"/>
        <v>0</v>
      </c>
      <c r="V21" s="222"/>
      <c r="W21" s="222"/>
      <c r="X21" s="222"/>
      <c r="Y21" s="222"/>
      <c r="Z21" s="222"/>
      <c r="AA21" s="222"/>
      <c r="AB21" s="193">
        <f t="shared" si="7"/>
        <v>0</v>
      </c>
      <c r="AC21" s="193">
        <f t="shared" si="2"/>
        <v>0</v>
      </c>
      <c r="AD21" s="222"/>
      <c r="AE21" s="193">
        <f t="shared" si="8"/>
        <v>0</v>
      </c>
      <c r="AF21" s="222"/>
      <c r="AG21" s="222"/>
      <c r="AI21" s="267">
        <f t="shared" si="3"/>
        <v>0</v>
      </c>
    </row>
    <row r="22" spans="4:36" s="70" customFormat="1" hidden="1" x14ac:dyDescent="0.25">
      <c r="E22" s="67" t="s">
        <v>168</v>
      </c>
      <c r="F22" s="68"/>
      <c r="G22" s="68"/>
      <c r="H22" s="68"/>
      <c r="I22" s="69"/>
      <c r="J22" s="220" t="s">
        <v>173</v>
      </c>
      <c r="K22" s="221" t="s">
        <v>174</v>
      </c>
      <c r="L22" s="222"/>
      <c r="M22" s="222"/>
      <c r="N22" s="222"/>
      <c r="O22" s="222"/>
      <c r="P22" s="222">
        <f t="shared" si="22"/>
        <v>0</v>
      </c>
      <c r="Q22" s="222"/>
      <c r="R22" s="222"/>
      <c r="S22" s="222"/>
      <c r="T22" s="222"/>
      <c r="U22" s="193">
        <f t="shared" si="5"/>
        <v>0</v>
      </c>
      <c r="V22" s="222"/>
      <c r="W22" s="222"/>
      <c r="X22" s="222"/>
      <c r="Y22" s="222"/>
      <c r="Z22" s="222"/>
      <c r="AA22" s="222"/>
      <c r="AB22" s="193">
        <f t="shared" si="7"/>
        <v>0</v>
      </c>
      <c r="AC22" s="193">
        <f t="shared" si="2"/>
        <v>0</v>
      </c>
      <c r="AD22" s="222"/>
      <c r="AE22" s="193">
        <f t="shared" si="8"/>
        <v>0</v>
      </c>
      <c r="AF22" s="222"/>
      <c r="AG22" s="222"/>
      <c r="AI22" s="267">
        <f t="shared" si="3"/>
        <v>0</v>
      </c>
    </row>
    <row r="23" spans="4:36" s="66" customFormat="1" hidden="1" x14ac:dyDescent="0.25">
      <c r="E23" s="63" t="s">
        <v>168</v>
      </c>
      <c r="F23" s="64"/>
      <c r="G23" s="64"/>
      <c r="H23" s="64"/>
      <c r="I23" s="65"/>
      <c r="J23" s="217" t="s">
        <v>175</v>
      </c>
      <c r="K23" s="218" t="s">
        <v>176</v>
      </c>
      <c r="L23" s="219">
        <f>SUM(L24:L24)</f>
        <v>0</v>
      </c>
      <c r="M23" s="219">
        <f t="shared" ref="M23:AA23" si="23">SUM(M24:M24)</f>
        <v>0</v>
      </c>
      <c r="N23" s="219">
        <f t="shared" si="23"/>
        <v>0</v>
      </c>
      <c r="O23" s="219">
        <f t="shared" si="23"/>
        <v>0</v>
      </c>
      <c r="P23" s="219">
        <f t="shared" si="23"/>
        <v>0</v>
      </c>
      <c r="Q23" s="219">
        <f t="shared" si="23"/>
        <v>0</v>
      </c>
      <c r="R23" s="219"/>
      <c r="S23" s="219">
        <f t="shared" si="23"/>
        <v>0</v>
      </c>
      <c r="T23" s="219">
        <f t="shared" si="23"/>
        <v>0</v>
      </c>
      <c r="U23" s="193">
        <f t="shared" si="5"/>
        <v>0</v>
      </c>
      <c r="V23" s="219">
        <f t="shared" si="23"/>
        <v>0</v>
      </c>
      <c r="W23" s="219">
        <f t="shared" si="23"/>
        <v>0</v>
      </c>
      <c r="X23" s="219">
        <f t="shared" si="23"/>
        <v>0</v>
      </c>
      <c r="Y23" s="219">
        <f t="shared" si="23"/>
        <v>0</v>
      </c>
      <c r="Z23" s="219">
        <f t="shared" si="23"/>
        <v>0</v>
      </c>
      <c r="AA23" s="219">
        <f t="shared" si="23"/>
        <v>0</v>
      </c>
      <c r="AB23" s="193">
        <f t="shared" si="7"/>
        <v>0</v>
      </c>
      <c r="AC23" s="193">
        <f t="shared" si="2"/>
        <v>0</v>
      </c>
      <c r="AD23" s="219">
        <f t="shared" ref="AD23" si="24">SUM(AD24:AD24)</f>
        <v>0</v>
      </c>
      <c r="AE23" s="193">
        <f t="shared" si="8"/>
        <v>0</v>
      </c>
      <c r="AF23" s="219">
        <f t="shared" ref="AF23:AG23" si="25">SUM(AF24:AF24)</f>
        <v>0</v>
      </c>
      <c r="AG23" s="219">
        <f t="shared" si="25"/>
        <v>0</v>
      </c>
      <c r="AI23" s="267">
        <f t="shared" si="3"/>
        <v>0</v>
      </c>
    </row>
    <row r="24" spans="4:36" s="71" customFormat="1" hidden="1" x14ac:dyDescent="0.25">
      <c r="E24" s="67" t="s">
        <v>168</v>
      </c>
      <c r="F24" s="68"/>
      <c r="G24" s="68"/>
      <c r="H24" s="68"/>
      <c r="I24" s="69"/>
      <c r="J24" s="220" t="s">
        <v>177</v>
      </c>
      <c r="K24" s="221" t="s">
        <v>178</v>
      </c>
      <c r="L24" s="222"/>
      <c r="M24" s="222"/>
      <c r="N24" s="222"/>
      <c r="O24" s="222"/>
      <c r="P24" s="222">
        <f t="shared" ref="P24" si="26">Q24-O24</f>
        <v>0</v>
      </c>
      <c r="Q24" s="222"/>
      <c r="R24" s="222"/>
      <c r="S24" s="222"/>
      <c r="T24" s="222"/>
      <c r="U24" s="193">
        <f t="shared" si="5"/>
        <v>0</v>
      </c>
      <c r="V24" s="222"/>
      <c r="W24" s="222"/>
      <c r="X24" s="222"/>
      <c r="Y24" s="222"/>
      <c r="Z24" s="222"/>
      <c r="AA24" s="222"/>
      <c r="AB24" s="193">
        <f t="shared" si="7"/>
        <v>0</v>
      </c>
      <c r="AC24" s="193">
        <f t="shared" si="2"/>
        <v>0</v>
      </c>
      <c r="AD24" s="222"/>
      <c r="AE24" s="193">
        <f t="shared" si="8"/>
        <v>0</v>
      </c>
      <c r="AF24" s="222"/>
      <c r="AG24" s="222"/>
      <c r="AI24" s="267">
        <f t="shared" si="3"/>
        <v>0</v>
      </c>
    </row>
    <row r="25" spans="4:36" s="38" customFormat="1" ht="14.25" customHeight="1" x14ac:dyDescent="0.25">
      <c r="D25" s="84" t="s">
        <v>344</v>
      </c>
      <c r="E25" s="60" t="s">
        <v>168</v>
      </c>
      <c r="F25" s="61"/>
      <c r="G25" s="61"/>
      <c r="H25" s="61"/>
      <c r="I25" s="62"/>
      <c r="J25" s="214" t="s">
        <v>179</v>
      </c>
      <c r="K25" s="215" t="s">
        <v>180</v>
      </c>
      <c r="L25" s="216">
        <f>SUM(L26+L28+L30+L34)</f>
        <v>0</v>
      </c>
      <c r="M25" s="216">
        <f t="shared" ref="M25:AA25" si="27">SUM(M26+M28+M30+M34)</f>
        <v>0</v>
      </c>
      <c r="N25" s="216">
        <f t="shared" si="27"/>
        <v>0</v>
      </c>
      <c r="O25" s="216">
        <f t="shared" si="27"/>
        <v>0</v>
      </c>
      <c r="P25" s="216">
        <f t="shared" si="27"/>
        <v>0</v>
      </c>
      <c r="Q25" s="216">
        <f t="shared" si="27"/>
        <v>0</v>
      </c>
      <c r="R25" s="216"/>
      <c r="S25" s="216">
        <f t="shared" si="27"/>
        <v>0</v>
      </c>
      <c r="T25" s="216">
        <f t="shared" si="27"/>
        <v>0</v>
      </c>
      <c r="U25" s="193">
        <f t="shared" si="5"/>
        <v>0</v>
      </c>
      <c r="V25" s="216">
        <f t="shared" si="27"/>
        <v>0</v>
      </c>
      <c r="W25" s="216">
        <f t="shared" si="27"/>
        <v>0</v>
      </c>
      <c r="X25" s="216">
        <f t="shared" si="27"/>
        <v>0</v>
      </c>
      <c r="Y25" s="216">
        <f t="shared" si="27"/>
        <v>58500</v>
      </c>
      <c r="Z25" s="216">
        <f t="shared" si="27"/>
        <v>0</v>
      </c>
      <c r="AA25" s="216">
        <f t="shared" si="27"/>
        <v>0</v>
      </c>
      <c r="AB25" s="193">
        <f t="shared" si="7"/>
        <v>58500</v>
      </c>
      <c r="AC25" s="193">
        <f t="shared" si="2"/>
        <v>58500</v>
      </c>
      <c r="AD25" s="216">
        <f t="shared" ref="AD25" si="28">SUM(AD26+AD28+AD30+AD34)</f>
        <v>0</v>
      </c>
      <c r="AE25" s="193">
        <f t="shared" si="8"/>
        <v>58500</v>
      </c>
      <c r="AF25" s="216">
        <f t="shared" ref="AF25" si="29">SUM(AF26+AF28+AF30+AF34)</f>
        <v>14500</v>
      </c>
      <c r="AG25" s="216">
        <f>SUM(AG26+AG28+AG30+AG34)</f>
        <v>15250</v>
      </c>
      <c r="AI25" s="267">
        <f t="shared" si="3"/>
        <v>58500</v>
      </c>
    </row>
    <row r="26" spans="4:36" s="66" customFormat="1" x14ac:dyDescent="0.25">
      <c r="D26" s="85" t="s">
        <v>345</v>
      </c>
      <c r="E26" s="63" t="s">
        <v>168</v>
      </c>
      <c r="F26" s="64"/>
      <c r="G26" s="64"/>
      <c r="H26" s="64"/>
      <c r="I26" s="65"/>
      <c r="J26" s="217" t="s">
        <v>346</v>
      </c>
      <c r="K26" s="218" t="s">
        <v>347</v>
      </c>
      <c r="L26" s="219">
        <f>SUM(L27)</f>
        <v>0</v>
      </c>
      <c r="M26" s="219">
        <f t="shared" ref="M26:AG26" si="30">SUM(M27)</f>
        <v>0</v>
      </c>
      <c r="N26" s="219">
        <f t="shared" si="30"/>
        <v>0</v>
      </c>
      <c r="O26" s="219">
        <f t="shared" si="30"/>
        <v>0</v>
      </c>
      <c r="P26" s="219">
        <f t="shared" si="30"/>
        <v>0</v>
      </c>
      <c r="Q26" s="219">
        <f t="shared" si="30"/>
        <v>0</v>
      </c>
      <c r="R26" s="219"/>
      <c r="S26" s="219">
        <f t="shared" si="30"/>
        <v>0</v>
      </c>
      <c r="T26" s="219">
        <f t="shared" si="30"/>
        <v>0</v>
      </c>
      <c r="U26" s="193">
        <f t="shared" si="5"/>
        <v>0</v>
      </c>
      <c r="V26" s="219">
        <f t="shared" si="30"/>
        <v>0</v>
      </c>
      <c r="W26" s="219">
        <f t="shared" si="30"/>
        <v>0</v>
      </c>
      <c r="X26" s="219">
        <f t="shared" si="30"/>
        <v>0</v>
      </c>
      <c r="Y26" s="219">
        <f t="shared" si="30"/>
        <v>10000</v>
      </c>
      <c r="Z26" s="219">
        <f t="shared" si="30"/>
        <v>0</v>
      </c>
      <c r="AA26" s="219">
        <f t="shared" si="30"/>
        <v>0</v>
      </c>
      <c r="AB26" s="193">
        <f t="shared" si="7"/>
        <v>10000</v>
      </c>
      <c r="AC26" s="193">
        <f t="shared" si="2"/>
        <v>10000</v>
      </c>
      <c r="AD26" s="219">
        <f t="shared" si="30"/>
        <v>0</v>
      </c>
      <c r="AE26" s="193">
        <f t="shared" si="8"/>
        <v>10000</v>
      </c>
      <c r="AF26" s="219">
        <f t="shared" si="30"/>
        <v>7500</v>
      </c>
      <c r="AG26" s="219">
        <f t="shared" si="30"/>
        <v>8000</v>
      </c>
      <c r="AI26" s="267">
        <f t="shared" si="3"/>
        <v>10000</v>
      </c>
    </row>
    <row r="27" spans="4:36" s="70" customFormat="1" ht="16.5" customHeight="1" x14ac:dyDescent="0.25">
      <c r="D27" s="86" t="s">
        <v>348</v>
      </c>
      <c r="E27" s="67" t="s">
        <v>168</v>
      </c>
      <c r="F27" s="68"/>
      <c r="G27" s="68"/>
      <c r="H27" s="68"/>
      <c r="I27" s="69"/>
      <c r="J27" s="223" t="s">
        <v>349</v>
      </c>
      <c r="K27" s="221" t="s">
        <v>573</v>
      </c>
      <c r="L27" s="222"/>
      <c r="M27" s="222"/>
      <c r="N27" s="222"/>
      <c r="O27" s="222"/>
      <c r="P27" s="222">
        <f>Q27-O27</f>
        <v>0</v>
      </c>
      <c r="Q27" s="222"/>
      <c r="R27" s="222"/>
      <c r="S27" s="222"/>
      <c r="T27" s="222"/>
      <c r="U27" s="193">
        <f t="shared" si="5"/>
        <v>0</v>
      </c>
      <c r="V27" s="222"/>
      <c r="W27" s="222"/>
      <c r="X27" s="222">
        <v>0</v>
      </c>
      <c r="Y27" s="222">
        <v>10000</v>
      </c>
      <c r="Z27" s="222"/>
      <c r="AA27" s="222"/>
      <c r="AB27" s="193">
        <f t="shared" si="7"/>
        <v>10000</v>
      </c>
      <c r="AC27" s="193">
        <f t="shared" si="2"/>
        <v>10000</v>
      </c>
      <c r="AD27" s="222"/>
      <c r="AE27" s="193">
        <f t="shared" si="8"/>
        <v>10000</v>
      </c>
      <c r="AF27" s="222">
        <v>7500</v>
      </c>
      <c r="AG27" s="222">
        <v>8000</v>
      </c>
      <c r="AI27" s="267">
        <f t="shared" si="3"/>
        <v>10000</v>
      </c>
    </row>
    <row r="28" spans="4:36" s="66" customFormat="1" ht="16.5" customHeight="1" x14ac:dyDescent="0.25">
      <c r="D28" s="85" t="s">
        <v>345</v>
      </c>
      <c r="E28" s="63" t="s">
        <v>168</v>
      </c>
      <c r="F28" s="64"/>
      <c r="G28" s="64"/>
      <c r="H28" s="64"/>
      <c r="I28" s="65"/>
      <c r="J28" s="217" t="s">
        <v>350</v>
      </c>
      <c r="K28" s="218" t="s">
        <v>351</v>
      </c>
      <c r="L28" s="219">
        <f>SUM(L29)</f>
        <v>0</v>
      </c>
      <c r="M28" s="219">
        <f t="shared" ref="M28:AG28" si="31">SUM(M29)</f>
        <v>0</v>
      </c>
      <c r="N28" s="219">
        <f t="shared" si="31"/>
        <v>0</v>
      </c>
      <c r="O28" s="219">
        <f t="shared" si="31"/>
        <v>0</v>
      </c>
      <c r="P28" s="219">
        <f t="shared" si="31"/>
        <v>0</v>
      </c>
      <c r="Q28" s="219">
        <f t="shared" si="31"/>
        <v>0</v>
      </c>
      <c r="R28" s="219"/>
      <c r="S28" s="219">
        <f t="shared" si="31"/>
        <v>0</v>
      </c>
      <c r="T28" s="219">
        <f t="shared" si="31"/>
        <v>0</v>
      </c>
      <c r="U28" s="193">
        <f t="shared" si="5"/>
        <v>0</v>
      </c>
      <c r="V28" s="219">
        <f t="shared" si="31"/>
        <v>0</v>
      </c>
      <c r="W28" s="219">
        <f t="shared" si="31"/>
        <v>0</v>
      </c>
      <c r="X28" s="219">
        <f t="shared" si="31"/>
        <v>0</v>
      </c>
      <c r="Y28" s="219">
        <f t="shared" si="31"/>
        <v>48500</v>
      </c>
      <c r="Z28" s="219">
        <f t="shared" si="31"/>
        <v>0</v>
      </c>
      <c r="AA28" s="219">
        <f t="shared" si="31"/>
        <v>0</v>
      </c>
      <c r="AB28" s="193">
        <f t="shared" si="7"/>
        <v>48500</v>
      </c>
      <c r="AC28" s="193">
        <f t="shared" si="2"/>
        <v>48500</v>
      </c>
      <c r="AD28" s="219">
        <f t="shared" si="31"/>
        <v>0</v>
      </c>
      <c r="AE28" s="193">
        <f t="shared" si="8"/>
        <v>48500</v>
      </c>
      <c r="AF28" s="219">
        <f t="shared" si="31"/>
        <v>7000</v>
      </c>
      <c r="AG28" s="219">
        <f t="shared" si="31"/>
        <v>7250</v>
      </c>
      <c r="AI28" s="267">
        <f t="shared" si="3"/>
        <v>48500</v>
      </c>
    </row>
    <row r="29" spans="4:36" s="70" customFormat="1" ht="16.5" customHeight="1" x14ac:dyDescent="0.25">
      <c r="D29" s="86" t="s">
        <v>348</v>
      </c>
      <c r="E29" s="67" t="s">
        <v>168</v>
      </c>
      <c r="F29" s="68"/>
      <c r="G29" s="68"/>
      <c r="H29" s="68"/>
      <c r="I29" s="69"/>
      <c r="J29" s="223" t="s">
        <v>352</v>
      </c>
      <c r="K29" s="221" t="s">
        <v>351</v>
      </c>
      <c r="L29" s="222"/>
      <c r="M29" s="222"/>
      <c r="N29" s="222"/>
      <c r="O29" s="222"/>
      <c r="P29" s="222">
        <f>Q29-O29</f>
        <v>0</v>
      </c>
      <c r="Q29" s="222"/>
      <c r="R29" s="222"/>
      <c r="S29" s="222"/>
      <c r="T29" s="222"/>
      <c r="U29" s="193">
        <f t="shared" si="5"/>
        <v>0</v>
      </c>
      <c r="V29" s="222"/>
      <c r="W29" s="222"/>
      <c r="X29" s="222"/>
      <c r="Y29" s="222">
        <v>48500</v>
      </c>
      <c r="Z29" s="222"/>
      <c r="AA29" s="222"/>
      <c r="AB29" s="193">
        <f t="shared" si="7"/>
        <v>48500</v>
      </c>
      <c r="AC29" s="193">
        <f t="shared" si="2"/>
        <v>48500</v>
      </c>
      <c r="AD29" s="222"/>
      <c r="AE29" s="193">
        <f t="shared" si="8"/>
        <v>48500</v>
      </c>
      <c r="AF29" s="222">
        <v>7000</v>
      </c>
      <c r="AG29" s="222">
        <v>7250</v>
      </c>
      <c r="AI29" s="267">
        <f t="shared" si="3"/>
        <v>48500</v>
      </c>
    </row>
    <row r="30" spans="4:36" s="66" customFormat="1" hidden="1" x14ac:dyDescent="0.25">
      <c r="E30" s="63" t="s">
        <v>168</v>
      </c>
      <c r="F30" s="64"/>
      <c r="G30" s="64"/>
      <c r="H30" s="64"/>
      <c r="I30" s="65"/>
      <c r="J30" s="217" t="s">
        <v>181</v>
      </c>
      <c r="K30" s="218" t="s">
        <v>182</v>
      </c>
      <c r="L30" s="219">
        <f t="shared" ref="L30" si="32">SUM(L31:L33)</f>
        <v>0</v>
      </c>
      <c r="M30" s="219">
        <f>SUM(M31:M33)</f>
        <v>0</v>
      </c>
      <c r="N30" s="219">
        <f>SUM(N31:N33)</f>
        <v>0</v>
      </c>
      <c r="O30" s="219">
        <f t="shared" ref="O30:AA30" si="33">SUM(O31:O33)</f>
        <v>0</v>
      </c>
      <c r="P30" s="219">
        <f t="shared" si="33"/>
        <v>0</v>
      </c>
      <c r="Q30" s="219">
        <f t="shared" si="33"/>
        <v>0</v>
      </c>
      <c r="R30" s="219"/>
      <c r="S30" s="219">
        <f t="shared" si="33"/>
        <v>0</v>
      </c>
      <c r="T30" s="219">
        <f t="shared" si="33"/>
        <v>0</v>
      </c>
      <c r="U30" s="193">
        <f t="shared" si="5"/>
        <v>0</v>
      </c>
      <c r="V30" s="219">
        <f t="shared" si="33"/>
        <v>0</v>
      </c>
      <c r="W30" s="219">
        <f>SUM(W31:W33)</f>
        <v>0</v>
      </c>
      <c r="X30" s="219">
        <f t="shared" ref="X30" si="34">SUM(X31:X33)</f>
        <v>0</v>
      </c>
      <c r="Y30" s="219">
        <f t="shared" si="33"/>
        <v>0</v>
      </c>
      <c r="Z30" s="219">
        <f>SUM(Z31:Z33)</f>
        <v>0</v>
      </c>
      <c r="AA30" s="219">
        <f t="shared" si="33"/>
        <v>0</v>
      </c>
      <c r="AB30" s="193">
        <f t="shared" si="7"/>
        <v>0</v>
      </c>
      <c r="AC30" s="193">
        <f t="shared" si="2"/>
        <v>0</v>
      </c>
      <c r="AD30" s="219">
        <f t="shared" ref="AD30" si="35">SUM(AD31:AD33)</f>
        <v>0</v>
      </c>
      <c r="AE30" s="193">
        <f t="shared" si="8"/>
        <v>0</v>
      </c>
      <c r="AF30" s="219">
        <f t="shared" ref="AF30:AG30" si="36">SUM(AF31:AF33)</f>
        <v>0</v>
      </c>
      <c r="AG30" s="219">
        <f t="shared" si="36"/>
        <v>0</v>
      </c>
      <c r="AI30" s="267">
        <f t="shared" si="3"/>
        <v>0</v>
      </c>
    </row>
    <row r="31" spans="4:36" s="70" customFormat="1" hidden="1" x14ac:dyDescent="0.25">
      <c r="E31" s="67" t="s">
        <v>168</v>
      </c>
      <c r="F31" s="68"/>
      <c r="G31" s="68"/>
      <c r="H31" s="68"/>
      <c r="I31" s="69"/>
      <c r="J31" s="223" t="s">
        <v>183</v>
      </c>
      <c r="K31" s="221" t="s">
        <v>182</v>
      </c>
      <c r="L31" s="222"/>
      <c r="M31" s="222"/>
      <c r="N31" s="222"/>
      <c r="O31" s="222"/>
      <c r="P31" s="222">
        <f t="shared" ref="P31:P33" si="37">Q31-O31</f>
        <v>0</v>
      </c>
      <c r="Q31" s="222"/>
      <c r="R31" s="222"/>
      <c r="S31" s="222"/>
      <c r="T31" s="222"/>
      <c r="U31" s="193">
        <f t="shared" si="5"/>
        <v>0</v>
      </c>
      <c r="V31" s="222"/>
      <c r="W31" s="222"/>
      <c r="X31" s="222">
        <v>0</v>
      </c>
      <c r="Y31" s="222"/>
      <c r="Z31" s="222"/>
      <c r="AA31" s="222"/>
      <c r="AB31" s="193">
        <f t="shared" si="7"/>
        <v>0</v>
      </c>
      <c r="AC31" s="193">
        <f t="shared" si="2"/>
        <v>0</v>
      </c>
      <c r="AD31" s="222"/>
      <c r="AE31" s="193">
        <f t="shared" si="8"/>
        <v>0</v>
      </c>
      <c r="AF31" s="222"/>
      <c r="AG31" s="222"/>
      <c r="AI31" s="267">
        <f t="shared" si="3"/>
        <v>0</v>
      </c>
    </row>
    <row r="32" spans="4:36" s="70" customFormat="1" hidden="1" x14ac:dyDescent="0.25">
      <c r="E32" s="67" t="s">
        <v>168</v>
      </c>
      <c r="F32" s="68"/>
      <c r="G32" s="68"/>
      <c r="H32" s="68"/>
      <c r="I32" s="69"/>
      <c r="J32" s="223" t="s">
        <v>183</v>
      </c>
      <c r="K32" s="221" t="s">
        <v>182</v>
      </c>
      <c r="L32" s="222"/>
      <c r="M32" s="222"/>
      <c r="N32" s="222"/>
      <c r="O32" s="222"/>
      <c r="P32" s="222">
        <f t="shared" si="37"/>
        <v>0</v>
      </c>
      <c r="Q32" s="222"/>
      <c r="R32" s="222"/>
      <c r="S32" s="222"/>
      <c r="T32" s="222"/>
      <c r="U32" s="193">
        <f t="shared" si="5"/>
        <v>0</v>
      </c>
      <c r="V32" s="222"/>
      <c r="W32" s="222"/>
      <c r="X32" s="222"/>
      <c r="Y32" s="222"/>
      <c r="Z32" s="222"/>
      <c r="AA32" s="222"/>
      <c r="AB32" s="193">
        <f t="shared" si="7"/>
        <v>0</v>
      </c>
      <c r="AC32" s="193">
        <f t="shared" si="2"/>
        <v>0</v>
      </c>
      <c r="AD32" s="222"/>
      <c r="AE32" s="193">
        <f t="shared" si="8"/>
        <v>0</v>
      </c>
      <c r="AF32" s="222"/>
      <c r="AG32" s="222"/>
      <c r="AI32" s="267">
        <f t="shared" si="3"/>
        <v>0</v>
      </c>
    </row>
    <row r="33" spans="5:35" s="70" customFormat="1" hidden="1" x14ac:dyDescent="0.25">
      <c r="E33" s="67" t="s">
        <v>168</v>
      </c>
      <c r="F33" s="68"/>
      <c r="G33" s="68"/>
      <c r="H33" s="68"/>
      <c r="I33" s="69"/>
      <c r="J33" s="223" t="s">
        <v>183</v>
      </c>
      <c r="K33" s="221" t="s">
        <v>182</v>
      </c>
      <c r="L33" s="222"/>
      <c r="M33" s="222"/>
      <c r="N33" s="222"/>
      <c r="O33" s="222"/>
      <c r="P33" s="222">
        <f t="shared" si="37"/>
        <v>0</v>
      </c>
      <c r="Q33" s="222"/>
      <c r="R33" s="222"/>
      <c r="S33" s="222"/>
      <c r="T33" s="222"/>
      <c r="U33" s="193">
        <f t="shared" si="5"/>
        <v>0</v>
      </c>
      <c r="V33" s="222"/>
      <c r="W33" s="222"/>
      <c r="X33" s="222"/>
      <c r="Y33" s="222"/>
      <c r="Z33" s="222"/>
      <c r="AA33" s="222"/>
      <c r="AB33" s="193">
        <f t="shared" si="7"/>
        <v>0</v>
      </c>
      <c r="AC33" s="193">
        <f t="shared" si="2"/>
        <v>0</v>
      </c>
      <c r="AD33" s="222"/>
      <c r="AE33" s="193">
        <f t="shared" si="8"/>
        <v>0</v>
      </c>
      <c r="AF33" s="222"/>
      <c r="AG33" s="222"/>
      <c r="AI33" s="267">
        <f t="shared" si="3"/>
        <v>0</v>
      </c>
    </row>
    <row r="34" spans="5:35" s="66" customFormat="1" hidden="1" x14ac:dyDescent="0.25">
      <c r="E34" s="63" t="s">
        <v>168</v>
      </c>
      <c r="F34" s="64"/>
      <c r="G34" s="64"/>
      <c r="H34" s="64"/>
      <c r="I34" s="65"/>
      <c r="J34" s="217" t="s">
        <v>184</v>
      </c>
      <c r="K34" s="218" t="s">
        <v>185</v>
      </c>
      <c r="L34" s="219">
        <f t="shared" ref="L34" si="38">SUM(L35:L36)</f>
        <v>0</v>
      </c>
      <c r="M34" s="219">
        <f>SUM(M35:M36)</f>
        <v>0</v>
      </c>
      <c r="N34" s="219">
        <f>SUM(N35:N36)</f>
        <v>0</v>
      </c>
      <c r="O34" s="219">
        <f t="shared" ref="O34:AA34" si="39">SUM(O35:O36)</f>
        <v>0</v>
      </c>
      <c r="P34" s="219">
        <f t="shared" si="39"/>
        <v>0</v>
      </c>
      <c r="Q34" s="219">
        <f t="shared" si="39"/>
        <v>0</v>
      </c>
      <c r="R34" s="219"/>
      <c r="S34" s="219">
        <f t="shared" si="39"/>
        <v>0</v>
      </c>
      <c r="T34" s="219">
        <f t="shared" si="39"/>
        <v>0</v>
      </c>
      <c r="U34" s="193">
        <f t="shared" si="5"/>
        <v>0</v>
      </c>
      <c r="V34" s="219">
        <f t="shared" si="39"/>
        <v>0</v>
      </c>
      <c r="W34" s="219">
        <f>SUM(W35:W36)</f>
        <v>0</v>
      </c>
      <c r="X34" s="219">
        <f t="shared" ref="X34" si="40">SUM(X35:X36)</f>
        <v>0</v>
      </c>
      <c r="Y34" s="219">
        <f t="shared" si="39"/>
        <v>0</v>
      </c>
      <c r="Z34" s="219">
        <f>SUM(Z35:Z36)</f>
        <v>0</v>
      </c>
      <c r="AA34" s="219">
        <f t="shared" si="39"/>
        <v>0</v>
      </c>
      <c r="AB34" s="193">
        <f t="shared" si="7"/>
        <v>0</v>
      </c>
      <c r="AC34" s="193">
        <f t="shared" si="2"/>
        <v>0</v>
      </c>
      <c r="AD34" s="219">
        <f t="shared" ref="AD34" si="41">SUM(AD35:AD36)</f>
        <v>0</v>
      </c>
      <c r="AE34" s="193">
        <f t="shared" si="8"/>
        <v>0</v>
      </c>
      <c r="AF34" s="219">
        <f t="shared" ref="AF34:AG34" si="42">SUM(AF35:AF36)</f>
        <v>0</v>
      </c>
      <c r="AG34" s="219">
        <f t="shared" si="42"/>
        <v>0</v>
      </c>
      <c r="AI34" s="267">
        <f t="shared" si="3"/>
        <v>0</v>
      </c>
    </row>
    <row r="35" spans="5:35" s="71" customFormat="1" hidden="1" x14ac:dyDescent="0.25">
      <c r="E35" s="67" t="s">
        <v>168</v>
      </c>
      <c r="F35" s="68"/>
      <c r="G35" s="68"/>
      <c r="H35" s="68"/>
      <c r="I35" s="69"/>
      <c r="J35" s="223" t="s">
        <v>186</v>
      </c>
      <c r="K35" s="221" t="s">
        <v>187</v>
      </c>
      <c r="L35" s="222"/>
      <c r="M35" s="222"/>
      <c r="N35" s="222"/>
      <c r="O35" s="222"/>
      <c r="P35" s="222">
        <f t="shared" ref="P35:P36" si="43">Q35-O35</f>
        <v>0</v>
      </c>
      <c r="Q35" s="222"/>
      <c r="R35" s="222"/>
      <c r="S35" s="222"/>
      <c r="T35" s="222"/>
      <c r="U35" s="193">
        <f t="shared" si="5"/>
        <v>0</v>
      </c>
      <c r="V35" s="222"/>
      <c r="W35" s="222"/>
      <c r="X35" s="222"/>
      <c r="Y35" s="222"/>
      <c r="Z35" s="222"/>
      <c r="AA35" s="222"/>
      <c r="AB35" s="193">
        <f t="shared" si="7"/>
        <v>0</v>
      </c>
      <c r="AC35" s="193">
        <f t="shared" si="2"/>
        <v>0</v>
      </c>
      <c r="AD35" s="222"/>
      <c r="AE35" s="193">
        <f t="shared" si="8"/>
        <v>0</v>
      </c>
      <c r="AF35" s="222"/>
      <c r="AG35" s="222"/>
      <c r="AI35" s="267">
        <f t="shared" si="3"/>
        <v>0</v>
      </c>
    </row>
    <row r="36" spans="5:35" s="71" customFormat="1" hidden="1" x14ac:dyDescent="0.25">
      <c r="E36" s="67" t="s">
        <v>168</v>
      </c>
      <c r="F36" s="68"/>
      <c r="G36" s="68"/>
      <c r="H36" s="68"/>
      <c r="I36" s="69"/>
      <c r="J36" s="223" t="s">
        <v>186</v>
      </c>
      <c r="K36" s="221" t="s">
        <v>187</v>
      </c>
      <c r="L36" s="222"/>
      <c r="M36" s="222"/>
      <c r="N36" s="222"/>
      <c r="O36" s="222"/>
      <c r="P36" s="222">
        <f t="shared" si="43"/>
        <v>0</v>
      </c>
      <c r="Q36" s="222"/>
      <c r="R36" s="222"/>
      <c r="S36" s="222"/>
      <c r="T36" s="222"/>
      <c r="U36" s="193">
        <f t="shared" si="5"/>
        <v>0</v>
      </c>
      <c r="V36" s="222"/>
      <c r="W36" s="222"/>
      <c r="X36" s="222"/>
      <c r="Y36" s="222"/>
      <c r="Z36" s="222"/>
      <c r="AA36" s="222"/>
      <c r="AB36" s="193">
        <f t="shared" si="7"/>
        <v>0</v>
      </c>
      <c r="AC36" s="193">
        <f t="shared" si="2"/>
        <v>0</v>
      </c>
      <c r="AD36" s="222"/>
      <c r="AE36" s="193">
        <f t="shared" si="8"/>
        <v>0</v>
      </c>
      <c r="AF36" s="222"/>
      <c r="AG36" s="222"/>
      <c r="AI36" s="267">
        <f t="shared" si="3"/>
        <v>0</v>
      </c>
    </row>
    <row r="37" spans="5:35" s="38" customFormat="1" hidden="1" x14ac:dyDescent="0.25">
      <c r="E37" s="61" t="s">
        <v>188</v>
      </c>
      <c r="F37" s="61"/>
      <c r="G37" s="61"/>
      <c r="H37" s="61"/>
      <c r="I37" s="62"/>
      <c r="J37" s="214" t="s">
        <v>189</v>
      </c>
      <c r="K37" s="215" t="s">
        <v>190</v>
      </c>
      <c r="L37" s="216">
        <f t="shared" ref="L37:AA37" si="44">SUM(L38+L47)</f>
        <v>0</v>
      </c>
      <c r="M37" s="216">
        <f t="shared" si="44"/>
        <v>0</v>
      </c>
      <c r="N37" s="216">
        <f t="shared" si="44"/>
        <v>0</v>
      </c>
      <c r="O37" s="216">
        <f t="shared" si="44"/>
        <v>0</v>
      </c>
      <c r="P37" s="216">
        <f t="shared" si="44"/>
        <v>0</v>
      </c>
      <c r="Q37" s="216">
        <f t="shared" si="44"/>
        <v>0</v>
      </c>
      <c r="R37" s="216"/>
      <c r="S37" s="216">
        <f t="shared" si="44"/>
        <v>0</v>
      </c>
      <c r="T37" s="216">
        <f t="shared" si="44"/>
        <v>0</v>
      </c>
      <c r="U37" s="193">
        <f t="shared" si="5"/>
        <v>0</v>
      </c>
      <c r="V37" s="216">
        <f t="shared" si="44"/>
        <v>0</v>
      </c>
      <c r="W37" s="216">
        <f t="shared" si="44"/>
        <v>0</v>
      </c>
      <c r="X37" s="216">
        <f t="shared" si="44"/>
        <v>0</v>
      </c>
      <c r="Y37" s="216">
        <f t="shared" si="44"/>
        <v>0</v>
      </c>
      <c r="Z37" s="216">
        <f t="shared" si="44"/>
        <v>0</v>
      </c>
      <c r="AA37" s="216">
        <f t="shared" si="44"/>
        <v>0</v>
      </c>
      <c r="AB37" s="193">
        <f t="shared" si="7"/>
        <v>0</v>
      </c>
      <c r="AC37" s="193">
        <f t="shared" si="2"/>
        <v>0</v>
      </c>
      <c r="AD37" s="216">
        <f t="shared" ref="AD37" si="45">SUM(AD38+AD47)</f>
        <v>0</v>
      </c>
      <c r="AE37" s="193">
        <f t="shared" si="8"/>
        <v>0</v>
      </c>
      <c r="AF37" s="216">
        <f t="shared" ref="AF37:AG37" si="46">SUM(AF38+AF47)</f>
        <v>0</v>
      </c>
      <c r="AG37" s="216">
        <f t="shared" si="46"/>
        <v>0</v>
      </c>
      <c r="AI37" s="267">
        <f t="shared" si="3"/>
        <v>0</v>
      </c>
    </row>
    <row r="38" spans="5:35" s="66" customFormat="1" hidden="1" x14ac:dyDescent="0.25">
      <c r="E38" s="64" t="s">
        <v>188</v>
      </c>
      <c r="F38" s="64"/>
      <c r="G38" s="64"/>
      <c r="H38" s="64"/>
      <c r="I38" s="65"/>
      <c r="J38" s="217" t="s">
        <v>191</v>
      </c>
      <c r="K38" s="218" t="s">
        <v>192</v>
      </c>
      <c r="L38" s="219">
        <f t="shared" ref="L38" si="47">SUM(L39:L46)</f>
        <v>0</v>
      </c>
      <c r="M38" s="219">
        <f t="shared" ref="M38:AA38" si="48">SUM(M39:M46)</f>
        <v>0</v>
      </c>
      <c r="N38" s="219">
        <f t="shared" si="48"/>
        <v>0</v>
      </c>
      <c r="O38" s="219">
        <f t="shared" si="48"/>
        <v>0</v>
      </c>
      <c r="P38" s="219">
        <f t="shared" si="48"/>
        <v>0</v>
      </c>
      <c r="Q38" s="219">
        <f t="shared" si="48"/>
        <v>0</v>
      </c>
      <c r="R38" s="219"/>
      <c r="S38" s="219">
        <f t="shared" si="48"/>
        <v>0</v>
      </c>
      <c r="T38" s="219">
        <f t="shared" si="48"/>
        <v>0</v>
      </c>
      <c r="U38" s="193">
        <f t="shared" si="5"/>
        <v>0</v>
      </c>
      <c r="V38" s="219">
        <f t="shared" si="48"/>
        <v>0</v>
      </c>
      <c r="W38" s="219">
        <f t="shared" si="48"/>
        <v>0</v>
      </c>
      <c r="X38" s="219">
        <f t="shared" si="48"/>
        <v>0</v>
      </c>
      <c r="Y38" s="219">
        <f t="shared" si="48"/>
        <v>0</v>
      </c>
      <c r="Z38" s="219">
        <f t="shared" si="48"/>
        <v>0</v>
      </c>
      <c r="AA38" s="219">
        <f t="shared" si="48"/>
        <v>0</v>
      </c>
      <c r="AB38" s="193">
        <f t="shared" si="7"/>
        <v>0</v>
      </c>
      <c r="AC38" s="193">
        <f t="shared" si="2"/>
        <v>0</v>
      </c>
      <c r="AD38" s="219">
        <f t="shared" ref="AD38" si="49">SUM(AD39:AD46)</f>
        <v>0</v>
      </c>
      <c r="AE38" s="193">
        <f t="shared" si="8"/>
        <v>0</v>
      </c>
      <c r="AF38" s="219">
        <f t="shared" ref="AF38:AG38" si="50">SUM(AF39:AF46)</f>
        <v>0</v>
      </c>
      <c r="AG38" s="219">
        <f t="shared" si="50"/>
        <v>0</v>
      </c>
      <c r="AI38" s="267">
        <f t="shared" si="3"/>
        <v>0</v>
      </c>
    </row>
    <row r="39" spans="5:35" s="71" customFormat="1" hidden="1" x14ac:dyDescent="0.25">
      <c r="E39" s="67" t="s">
        <v>188</v>
      </c>
      <c r="F39" s="68"/>
      <c r="G39" s="68"/>
      <c r="H39" s="68"/>
      <c r="I39" s="69"/>
      <c r="J39" s="223" t="s">
        <v>193</v>
      </c>
      <c r="K39" s="221" t="s">
        <v>194</v>
      </c>
      <c r="L39" s="222"/>
      <c r="M39" s="222"/>
      <c r="N39" s="222"/>
      <c r="O39" s="222"/>
      <c r="P39" s="222">
        <f t="shared" ref="P39:P46" si="51">Q39-O39</f>
        <v>0</v>
      </c>
      <c r="Q39" s="222"/>
      <c r="R39" s="222"/>
      <c r="S39" s="222"/>
      <c r="T39" s="222"/>
      <c r="U39" s="193">
        <f t="shared" si="5"/>
        <v>0</v>
      </c>
      <c r="V39" s="222"/>
      <c r="W39" s="222"/>
      <c r="X39" s="222"/>
      <c r="Y39" s="222"/>
      <c r="Z39" s="222"/>
      <c r="AA39" s="222"/>
      <c r="AB39" s="193">
        <f t="shared" si="7"/>
        <v>0</v>
      </c>
      <c r="AC39" s="193">
        <f t="shared" si="2"/>
        <v>0</v>
      </c>
      <c r="AD39" s="222"/>
      <c r="AE39" s="193">
        <f t="shared" si="8"/>
        <v>0</v>
      </c>
      <c r="AF39" s="222"/>
      <c r="AG39" s="222"/>
      <c r="AI39" s="267">
        <f t="shared" si="3"/>
        <v>0</v>
      </c>
    </row>
    <row r="40" spans="5:35" s="71" customFormat="1" hidden="1" x14ac:dyDescent="0.25">
      <c r="E40" s="67" t="s">
        <v>188</v>
      </c>
      <c r="F40" s="68"/>
      <c r="G40" s="68"/>
      <c r="H40" s="68"/>
      <c r="I40" s="69"/>
      <c r="J40" s="223" t="s">
        <v>193</v>
      </c>
      <c r="K40" s="221" t="s">
        <v>195</v>
      </c>
      <c r="L40" s="222"/>
      <c r="M40" s="222"/>
      <c r="N40" s="222"/>
      <c r="O40" s="222"/>
      <c r="P40" s="222">
        <f t="shared" si="51"/>
        <v>0</v>
      </c>
      <c r="Q40" s="222"/>
      <c r="R40" s="222"/>
      <c r="S40" s="222"/>
      <c r="T40" s="222"/>
      <c r="U40" s="193">
        <f t="shared" si="5"/>
        <v>0</v>
      </c>
      <c r="V40" s="222"/>
      <c r="W40" s="222"/>
      <c r="X40" s="222"/>
      <c r="Y40" s="222"/>
      <c r="Z40" s="222"/>
      <c r="AA40" s="222"/>
      <c r="AB40" s="193">
        <f t="shared" si="7"/>
        <v>0</v>
      </c>
      <c r="AC40" s="193">
        <f t="shared" si="2"/>
        <v>0</v>
      </c>
      <c r="AD40" s="222"/>
      <c r="AE40" s="193">
        <f t="shared" si="8"/>
        <v>0</v>
      </c>
      <c r="AF40" s="222"/>
      <c r="AG40" s="222"/>
      <c r="AI40" s="267">
        <f t="shared" si="3"/>
        <v>0</v>
      </c>
    </row>
    <row r="41" spans="5:35" s="71" customFormat="1" hidden="1" x14ac:dyDescent="0.25">
      <c r="E41" s="67" t="s">
        <v>188</v>
      </c>
      <c r="F41" s="68"/>
      <c r="G41" s="68"/>
      <c r="H41" s="68"/>
      <c r="I41" s="69"/>
      <c r="J41" s="223" t="s">
        <v>193</v>
      </c>
      <c r="K41" s="221" t="s">
        <v>196</v>
      </c>
      <c r="L41" s="222"/>
      <c r="M41" s="222"/>
      <c r="N41" s="222"/>
      <c r="O41" s="222"/>
      <c r="P41" s="222">
        <f t="shared" si="51"/>
        <v>0</v>
      </c>
      <c r="Q41" s="222"/>
      <c r="R41" s="222"/>
      <c r="S41" s="222"/>
      <c r="T41" s="222"/>
      <c r="U41" s="193">
        <f t="shared" si="5"/>
        <v>0</v>
      </c>
      <c r="V41" s="222"/>
      <c r="W41" s="222"/>
      <c r="X41" s="222"/>
      <c r="Y41" s="222"/>
      <c r="Z41" s="222"/>
      <c r="AA41" s="222"/>
      <c r="AB41" s="193">
        <f t="shared" si="7"/>
        <v>0</v>
      </c>
      <c r="AC41" s="193">
        <f t="shared" si="2"/>
        <v>0</v>
      </c>
      <c r="AD41" s="222"/>
      <c r="AE41" s="193">
        <f t="shared" si="8"/>
        <v>0</v>
      </c>
      <c r="AF41" s="222"/>
      <c r="AG41" s="222"/>
      <c r="AI41" s="267">
        <f t="shared" si="3"/>
        <v>0</v>
      </c>
    </row>
    <row r="42" spans="5:35" s="71" customFormat="1" hidden="1" x14ac:dyDescent="0.25">
      <c r="E42" s="67" t="s">
        <v>188</v>
      </c>
      <c r="F42" s="68"/>
      <c r="G42" s="68"/>
      <c r="H42" s="68"/>
      <c r="I42" s="69"/>
      <c r="J42" s="223" t="s">
        <v>193</v>
      </c>
      <c r="K42" s="221" t="s">
        <v>197</v>
      </c>
      <c r="L42" s="222"/>
      <c r="M42" s="222"/>
      <c r="N42" s="222"/>
      <c r="O42" s="222"/>
      <c r="P42" s="222">
        <f t="shared" si="51"/>
        <v>0</v>
      </c>
      <c r="Q42" s="222"/>
      <c r="R42" s="222"/>
      <c r="S42" s="222"/>
      <c r="T42" s="222"/>
      <c r="U42" s="193">
        <f t="shared" si="5"/>
        <v>0</v>
      </c>
      <c r="V42" s="222"/>
      <c r="W42" s="222"/>
      <c r="X42" s="222"/>
      <c r="Y42" s="222"/>
      <c r="Z42" s="222"/>
      <c r="AA42" s="222"/>
      <c r="AB42" s="193">
        <f t="shared" si="7"/>
        <v>0</v>
      </c>
      <c r="AC42" s="193">
        <f t="shared" si="2"/>
        <v>0</v>
      </c>
      <c r="AD42" s="222"/>
      <c r="AE42" s="193">
        <f t="shared" si="8"/>
        <v>0</v>
      </c>
      <c r="AF42" s="222"/>
      <c r="AG42" s="222"/>
      <c r="AI42" s="267">
        <f t="shared" si="3"/>
        <v>0</v>
      </c>
    </row>
    <row r="43" spans="5:35" s="71" customFormat="1" ht="27" hidden="1" x14ac:dyDescent="0.25">
      <c r="E43" s="67" t="s">
        <v>188</v>
      </c>
      <c r="F43" s="68"/>
      <c r="G43" s="68"/>
      <c r="H43" s="68"/>
      <c r="I43" s="69"/>
      <c r="J43" s="223" t="s">
        <v>193</v>
      </c>
      <c r="K43" s="221" t="s">
        <v>198</v>
      </c>
      <c r="L43" s="222"/>
      <c r="M43" s="222"/>
      <c r="N43" s="222"/>
      <c r="O43" s="222"/>
      <c r="P43" s="222">
        <f t="shared" si="51"/>
        <v>0</v>
      </c>
      <c r="Q43" s="222"/>
      <c r="R43" s="222"/>
      <c r="S43" s="222"/>
      <c r="T43" s="222"/>
      <c r="U43" s="193">
        <f t="shared" si="5"/>
        <v>0</v>
      </c>
      <c r="V43" s="222"/>
      <c r="W43" s="222"/>
      <c r="X43" s="222"/>
      <c r="Y43" s="222"/>
      <c r="Z43" s="222"/>
      <c r="AA43" s="222"/>
      <c r="AB43" s="193">
        <f t="shared" si="7"/>
        <v>0</v>
      </c>
      <c r="AC43" s="193">
        <f t="shared" si="2"/>
        <v>0</v>
      </c>
      <c r="AD43" s="222"/>
      <c r="AE43" s="193">
        <f t="shared" si="8"/>
        <v>0</v>
      </c>
      <c r="AF43" s="222"/>
      <c r="AG43" s="222"/>
      <c r="AI43" s="267">
        <f t="shared" si="3"/>
        <v>0</v>
      </c>
    </row>
    <row r="44" spans="5:35" s="70" customFormat="1" hidden="1" x14ac:dyDescent="0.25">
      <c r="E44" s="67" t="s">
        <v>188</v>
      </c>
      <c r="F44" s="68"/>
      <c r="G44" s="68"/>
      <c r="H44" s="68"/>
      <c r="I44" s="69"/>
      <c r="J44" s="223" t="s">
        <v>199</v>
      </c>
      <c r="K44" s="221" t="s">
        <v>200</v>
      </c>
      <c r="L44" s="222"/>
      <c r="M44" s="222"/>
      <c r="N44" s="222"/>
      <c r="O44" s="222"/>
      <c r="P44" s="222">
        <f t="shared" si="51"/>
        <v>0</v>
      </c>
      <c r="Q44" s="222"/>
      <c r="R44" s="222"/>
      <c r="S44" s="222"/>
      <c r="T44" s="222"/>
      <c r="U44" s="193">
        <f t="shared" si="5"/>
        <v>0</v>
      </c>
      <c r="V44" s="222"/>
      <c r="W44" s="222"/>
      <c r="X44" s="222"/>
      <c r="Y44" s="222"/>
      <c r="Z44" s="222"/>
      <c r="AA44" s="222"/>
      <c r="AB44" s="193">
        <f t="shared" si="7"/>
        <v>0</v>
      </c>
      <c r="AC44" s="193">
        <f t="shared" si="2"/>
        <v>0</v>
      </c>
      <c r="AD44" s="222"/>
      <c r="AE44" s="193">
        <f t="shared" si="8"/>
        <v>0</v>
      </c>
      <c r="AF44" s="222"/>
      <c r="AG44" s="222"/>
      <c r="AI44" s="267">
        <f t="shared" si="3"/>
        <v>0</v>
      </c>
    </row>
    <row r="45" spans="5:35" s="70" customFormat="1" hidden="1" x14ac:dyDescent="0.25">
      <c r="E45" s="67" t="s">
        <v>188</v>
      </c>
      <c r="F45" s="68"/>
      <c r="G45" s="68"/>
      <c r="H45" s="68"/>
      <c r="I45" s="69"/>
      <c r="J45" s="223" t="s">
        <v>199</v>
      </c>
      <c r="K45" s="221" t="s">
        <v>201</v>
      </c>
      <c r="L45" s="222"/>
      <c r="M45" s="222"/>
      <c r="N45" s="222"/>
      <c r="O45" s="222"/>
      <c r="P45" s="222">
        <f t="shared" si="51"/>
        <v>0</v>
      </c>
      <c r="Q45" s="222"/>
      <c r="R45" s="222"/>
      <c r="S45" s="222"/>
      <c r="T45" s="222"/>
      <c r="U45" s="193">
        <f t="shared" si="5"/>
        <v>0</v>
      </c>
      <c r="V45" s="222"/>
      <c r="W45" s="222"/>
      <c r="X45" s="222"/>
      <c r="Y45" s="222"/>
      <c r="Z45" s="222"/>
      <c r="AA45" s="222"/>
      <c r="AB45" s="193">
        <f t="shared" si="7"/>
        <v>0</v>
      </c>
      <c r="AC45" s="193">
        <f t="shared" si="2"/>
        <v>0</v>
      </c>
      <c r="AD45" s="222"/>
      <c r="AE45" s="193">
        <f t="shared" si="8"/>
        <v>0</v>
      </c>
      <c r="AF45" s="222"/>
      <c r="AG45" s="222"/>
      <c r="AI45" s="267">
        <f t="shared" si="3"/>
        <v>0</v>
      </c>
    </row>
    <row r="46" spans="5:35" s="70" customFormat="1" hidden="1" x14ac:dyDescent="0.25">
      <c r="E46" s="67" t="s">
        <v>188</v>
      </c>
      <c r="F46" s="68"/>
      <c r="G46" s="68"/>
      <c r="H46" s="68"/>
      <c r="I46" s="69"/>
      <c r="J46" s="223" t="s">
        <v>199</v>
      </c>
      <c r="K46" s="221" t="s">
        <v>201</v>
      </c>
      <c r="L46" s="222"/>
      <c r="M46" s="222"/>
      <c r="N46" s="222"/>
      <c r="O46" s="222"/>
      <c r="P46" s="222">
        <f t="shared" si="51"/>
        <v>0</v>
      </c>
      <c r="Q46" s="222"/>
      <c r="R46" s="222"/>
      <c r="S46" s="222"/>
      <c r="T46" s="222"/>
      <c r="U46" s="193">
        <f t="shared" si="5"/>
        <v>0</v>
      </c>
      <c r="V46" s="222"/>
      <c r="W46" s="222"/>
      <c r="X46" s="222"/>
      <c r="Y46" s="222"/>
      <c r="Z46" s="222"/>
      <c r="AA46" s="222"/>
      <c r="AB46" s="193">
        <f t="shared" si="7"/>
        <v>0</v>
      </c>
      <c r="AC46" s="193">
        <f t="shared" si="2"/>
        <v>0</v>
      </c>
      <c r="AD46" s="222"/>
      <c r="AE46" s="193">
        <f t="shared" si="8"/>
        <v>0</v>
      </c>
      <c r="AF46" s="222"/>
      <c r="AG46" s="222"/>
      <c r="AI46" s="267">
        <f t="shared" si="3"/>
        <v>0</v>
      </c>
    </row>
    <row r="47" spans="5:35" s="66" customFormat="1" hidden="1" x14ac:dyDescent="0.25">
      <c r="E47" s="64" t="s">
        <v>188</v>
      </c>
      <c r="F47" s="64"/>
      <c r="G47" s="64"/>
      <c r="H47" s="64"/>
      <c r="I47" s="65"/>
      <c r="J47" s="217" t="s">
        <v>202</v>
      </c>
      <c r="K47" s="218" t="s">
        <v>203</v>
      </c>
      <c r="L47" s="219">
        <f t="shared" ref="L47" si="52">SUM(L48:L55)</f>
        <v>0</v>
      </c>
      <c r="M47" s="219">
        <f>SUM(M48:M55)</f>
        <v>0</v>
      </c>
      <c r="N47" s="219">
        <f>SUM(N48:N55)</f>
        <v>0</v>
      </c>
      <c r="O47" s="219">
        <f>SUM(O48:O55)</f>
        <v>0</v>
      </c>
      <c r="P47" s="219">
        <f t="shared" ref="P47:AA47" si="53">SUM(P48:P55)</f>
        <v>0</v>
      </c>
      <c r="Q47" s="219">
        <f>SUM(Q48:Q55)</f>
        <v>0</v>
      </c>
      <c r="R47" s="219"/>
      <c r="S47" s="219">
        <f t="shared" si="53"/>
        <v>0</v>
      </c>
      <c r="T47" s="219">
        <f t="shared" si="53"/>
        <v>0</v>
      </c>
      <c r="U47" s="193">
        <f t="shared" si="5"/>
        <v>0</v>
      </c>
      <c r="V47" s="219">
        <f t="shared" si="53"/>
        <v>0</v>
      </c>
      <c r="W47" s="219">
        <f t="shared" si="53"/>
        <v>0</v>
      </c>
      <c r="X47" s="219">
        <f t="shared" si="53"/>
        <v>0</v>
      </c>
      <c r="Y47" s="219">
        <f t="shared" si="53"/>
        <v>0</v>
      </c>
      <c r="Z47" s="219">
        <f t="shared" si="53"/>
        <v>0</v>
      </c>
      <c r="AA47" s="219">
        <f t="shared" si="53"/>
        <v>0</v>
      </c>
      <c r="AB47" s="193">
        <f t="shared" ref="AB47:AB78" si="54">SUM(V47:AA47)</f>
        <v>0</v>
      </c>
      <c r="AC47" s="193">
        <f t="shared" ref="AC47:AC78" si="55">SUM(U47+AB47)</f>
        <v>0</v>
      </c>
      <c r="AD47" s="219">
        <f t="shared" ref="AD47" si="56">SUM(AD48:AD55)</f>
        <v>0</v>
      </c>
      <c r="AE47" s="193">
        <f t="shared" si="8"/>
        <v>0</v>
      </c>
      <c r="AF47" s="219">
        <f t="shared" ref="AF47:AG47" si="57">SUM(AF48:AF55)</f>
        <v>0</v>
      </c>
      <c r="AG47" s="219">
        <f t="shared" si="57"/>
        <v>0</v>
      </c>
      <c r="AI47" s="267">
        <f t="shared" ref="AI47:AI78" si="58">SUM(S47+AB47)</f>
        <v>0</v>
      </c>
    </row>
    <row r="48" spans="5:35" s="71" customFormat="1" hidden="1" x14ac:dyDescent="0.25">
      <c r="E48" s="67" t="s">
        <v>188</v>
      </c>
      <c r="F48" s="68"/>
      <c r="G48" s="68"/>
      <c r="H48" s="68"/>
      <c r="I48" s="69"/>
      <c r="J48" s="223" t="s">
        <v>204</v>
      </c>
      <c r="K48" s="221" t="s">
        <v>205</v>
      </c>
      <c r="L48" s="224"/>
      <c r="M48" s="222"/>
      <c r="N48" s="222"/>
      <c r="O48" s="222"/>
      <c r="P48" s="222">
        <f t="shared" ref="P48:P55" si="59">Q48-O48</f>
        <v>0</v>
      </c>
      <c r="Q48" s="222"/>
      <c r="R48" s="222"/>
      <c r="S48" s="224"/>
      <c r="T48" s="224"/>
      <c r="U48" s="193">
        <f t="shared" si="5"/>
        <v>0</v>
      </c>
      <c r="V48" s="224"/>
      <c r="W48" s="224"/>
      <c r="X48" s="224"/>
      <c r="Y48" s="222"/>
      <c r="Z48" s="224"/>
      <c r="AA48" s="224"/>
      <c r="AB48" s="193">
        <f t="shared" si="54"/>
        <v>0</v>
      </c>
      <c r="AC48" s="193">
        <f t="shared" si="55"/>
        <v>0</v>
      </c>
      <c r="AD48" s="224"/>
      <c r="AE48" s="193">
        <f t="shared" si="8"/>
        <v>0</v>
      </c>
      <c r="AF48" s="224"/>
      <c r="AG48" s="224"/>
      <c r="AI48" s="267">
        <f t="shared" si="58"/>
        <v>0</v>
      </c>
    </row>
    <row r="49" spans="5:35" s="71" customFormat="1" hidden="1" x14ac:dyDescent="0.25">
      <c r="E49" s="67" t="s">
        <v>188</v>
      </c>
      <c r="F49" s="68"/>
      <c r="G49" s="68"/>
      <c r="H49" s="68"/>
      <c r="I49" s="69"/>
      <c r="J49" s="223" t="s">
        <v>204</v>
      </c>
      <c r="K49" s="221" t="s">
        <v>205</v>
      </c>
      <c r="L49" s="224"/>
      <c r="M49" s="222"/>
      <c r="N49" s="222"/>
      <c r="O49" s="222"/>
      <c r="P49" s="222">
        <f t="shared" si="59"/>
        <v>0</v>
      </c>
      <c r="Q49" s="222"/>
      <c r="R49" s="222"/>
      <c r="S49" s="224"/>
      <c r="T49" s="224"/>
      <c r="U49" s="193">
        <f t="shared" si="5"/>
        <v>0</v>
      </c>
      <c r="V49" s="224"/>
      <c r="W49" s="224"/>
      <c r="X49" s="224"/>
      <c r="Y49" s="222"/>
      <c r="Z49" s="224"/>
      <c r="AA49" s="224"/>
      <c r="AB49" s="193">
        <f t="shared" si="54"/>
        <v>0</v>
      </c>
      <c r="AC49" s="193">
        <f t="shared" si="55"/>
        <v>0</v>
      </c>
      <c r="AD49" s="224"/>
      <c r="AE49" s="193">
        <f t="shared" si="8"/>
        <v>0</v>
      </c>
      <c r="AF49" s="224"/>
      <c r="AG49" s="224"/>
      <c r="AI49" s="267">
        <f t="shared" si="58"/>
        <v>0</v>
      </c>
    </row>
    <row r="50" spans="5:35" s="71" customFormat="1" hidden="1" x14ac:dyDescent="0.25">
      <c r="E50" s="67" t="s">
        <v>188</v>
      </c>
      <c r="F50" s="68"/>
      <c r="G50" s="68"/>
      <c r="H50" s="68"/>
      <c r="I50" s="69"/>
      <c r="J50" s="223" t="s">
        <v>204</v>
      </c>
      <c r="K50" s="221" t="s">
        <v>205</v>
      </c>
      <c r="L50" s="222"/>
      <c r="M50" s="222"/>
      <c r="N50" s="222"/>
      <c r="O50" s="222"/>
      <c r="P50" s="222">
        <f t="shared" si="59"/>
        <v>0</v>
      </c>
      <c r="Q50" s="222"/>
      <c r="R50" s="222"/>
      <c r="S50" s="222"/>
      <c r="T50" s="222"/>
      <c r="U50" s="193">
        <f t="shared" si="5"/>
        <v>0</v>
      </c>
      <c r="V50" s="222"/>
      <c r="W50" s="222"/>
      <c r="X50" s="222"/>
      <c r="Y50" s="222"/>
      <c r="Z50" s="222"/>
      <c r="AA50" s="222"/>
      <c r="AB50" s="193">
        <f t="shared" si="54"/>
        <v>0</v>
      </c>
      <c r="AC50" s="193">
        <f t="shared" si="55"/>
        <v>0</v>
      </c>
      <c r="AD50" s="222"/>
      <c r="AE50" s="193">
        <f t="shared" si="8"/>
        <v>0</v>
      </c>
      <c r="AF50" s="222"/>
      <c r="AG50" s="222"/>
      <c r="AI50" s="267">
        <f t="shared" si="58"/>
        <v>0</v>
      </c>
    </row>
    <row r="51" spans="5:35" s="71" customFormat="1" hidden="1" x14ac:dyDescent="0.25">
      <c r="E51" s="67" t="s">
        <v>188</v>
      </c>
      <c r="F51" s="68"/>
      <c r="G51" s="68"/>
      <c r="H51" s="68"/>
      <c r="I51" s="69"/>
      <c r="J51" s="223" t="s">
        <v>204</v>
      </c>
      <c r="K51" s="221" t="s">
        <v>205</v>
      </c>
      <c r="L51" s="222"/>
      <c r="M51" s="222"/>
      <c r="N51" s="222"/>
      <c r="O51" s="222"/>
      <c r="P51" s="222">
        <f t="shared" si="59"/>
        <v>0</v>
      </c>
      <c r="Q51" s="222"/>
      <c r="R51" s="222"/>
      <c r="S51" s="222"/>
      <c r="T51" s="222"/>
      <c r="U51" s="193">
        <f t="shared" si="5"/>
        <v>0</v>
      </c>
      <c r="V51" s="222"/>
      <c r="W51" s="222"/>
      <c r="X51" s="222"/>
      <c r="Y51" s="222"/>
      <c r="Z51" s="222"/>
      <c r="AA51" s="222"/>
      <c r="AB51" s="193">
        <f t="shared" si="54"/>
        <v>0</v>
      </c>
      <c r="AC51" s="193">
        <f t="shared" si="55"/>
        <v>0</v>
      </c>
      <c r="AD51" s="222"/>
      <c r="AE51" s="193">
        <f t="shared" si="8"/>
        <v>0</v>
      </c>
      <c r="AF51" s="222"/>
      <c r="AG51" s="222"/>
      <c r="AI51" s="267">
        <f t="shared" si="58"/>
        <v>0</v>
      </c>
    </row>
    <row r="52" spans="5:35" s="71" customFormat="1" hidden="1" x14ac:dyDescent="0.25">
      <c r="E52" s="67" t="s">
        <v>188</v>
      </c>
      <c r="F52" s="68"/>
      <c r="G52" s="68"/>
      <c r="H52" s="68"/>
      <c r="I52" s="69"/>
      <c r="J52" s="223" t="s">
        <v>204</v>
      </c>
      <c r="K52" s="221" t="s">
        <v>205</v>
      </c>
      <c r="L52" s="222"/>
      <c r="M52" s="222"/>
      <c r="N52" s="222"/>
      <c r="O52" s="222"/>
      <c r="P52" s="222">
        <f t="shared" si="59"/>
        <v>0</v>
      </c>
      <c r="Q52" s="222"/>
      <c r="R52" s="222"/>
      <c r="S52" s="222"/>
      <c r="T52" s="222"/>
      <c r="U52" s="193">
        <f t="shared" si="5"/>
        <v>0</v>
      </c>
      <c r="V52" s="222"/>
      <c r="W52" s="222"/>
      <c r="X52" s="222"/>
      <c r="Y52" s="222"/>
      <c r="Z52" s="222"/>
      <c r="AA52" s="222"/>
      <c r="AB52" s="193">
        <f t="shared" si="54"/>
        <v>0</v>
      </c>
      <c r="AC52" s="193">
        <f t="shared" si="55"/>
        <v>0</v>
      </c>
      <c r="AD52" s="222"/>
      <c r="AE52" s="193">
        <f t="shared" si="8"/>
        <v>0</v>
      </c>
      <c r="AF52" s="222"/>
      <c r="AG52" s="222"/>
      <c r="AI52" s="267">
        <f t="shared" si="58"/>
        <v>0</v>
      </c>
    </row>
    <row r="53" spans="5:35" s="71" customFormat="1" hidden="1" x14ac:dyDescent="0.25">
      <c r="E53" s="67" t="s">
        <v>188</v>
      </c>
      <c r="F53" s="68"/>
      <c r="G53" s="68"/>
      <c r="H53" s="68"/>
      <c r="I53" s="69"/>
      <c r="J53" s="225">
        <v>63322</v>
      </c>
      <c r="K53" s="226" t="s">
        <v>206</v>
      </c>
      <c r="L53" s="222"/>
      <c r="M53" s="222"/>
      <c r="N53" s="222"/>
      <c r="O53" s="222"/>
      <c r="P53" s="222">
        <f t="shared" si="59"/>
        <v>0</v>
      </c>
      <c r="Q53" s="222"/>
      <c r="R53" s="222"/>
      <c r="S53" s="222"/>
      <c r="T53" s="222"/>
      <c r="U53" s="193">
        <f t="shared" si="5"/>
        <v>0</v>
      </c>
      <c r="V53" s="222"/>
      <c r="W53" s="222"/>
      <c r="X53" s="222"/>
      <c r="Y53" s="222"/>
      <c r="Z53" s="222"/>
      <c r="AA53" s="222"/>
      <c r="AB53" s="193">
        <f t="shared" si="54"/>
        <v>0</v>
      </c>
      <c r="AC53" s="193">
        <f t="shared" si="55"/>
        <v>0</v>
      </c>
      <c r="AD53" s="222"/>
      <c r="AE53" s="193">
        <f t="shared" si="8"/>
        <v>0</v>
      </c>
      <c r="AF53" s="222"/>
      <c r="AG53" s="222"/>
      <c r="AI53" s="267">
        <f t="shared" si="58"/>
        <v>0</v>
      </c>
    </row>
    <row r="54" spans="5:35" s="71" customFormat="1" hidden="1" x14ac:dyDescent="0.25">
      <c r="E54" s="67" t="s">
        <v>188</v>
      </c>
      <c r="F54" s="68"/>
      <c r="G54" s="68"/>
      <c r="H54" s="68"/>
      <c r="I54" s="69"/>
      <c r="J54" s="225" t="s">
        <v>207</v>
      </c>
      <c r="K54" s="226" t="s">
        <v>208</v>
      </c>
      <c r="L54" s="222"/>
      <c r="M54" s="222"/>
      <c r="N54" s="222"/>
      <c r="O54" s="222"/>
      <c r="P54" s="222">
        <f t="shared" si="59"/>
        <v>0</v>
      </c>
      <c r="Q54" s="222"/>
      <c r="R54" s="222"/>
      <c r="S54" s="222"/>
      <c r="T54" s="222"/>
      <c r="U54" s="193">
        <f t="shared" si="5"/>
        <v>0</v>
      </c>
      <c r="V54" s="222"/>
      <c r="W54" s="222"/>
      <c r="X54" s="222"/>
      <c r="Y54" s="222"/>
      <c r="Z54" s="222"/>
      <c r="AA54" s="222"/>
      <c r="AB54" s="193">
        <f t="shared" si="54"/>
        <v>0</v>
      </c>
      <c r="AC54" s="193">
        <f t="shared" si="55"/>
        <v>0</v>
      </c>
      <c r="AD54" s="222"/>
      <c r="AE54" s="193">
        <f t="shared" si="8"/>
        <v>0</v>
      </c>
      <c r="AF54" s="222"/>
      <c r="AG54" s="222"/>
      <c r="AI54" s="267">
        <f t="shared" si="58"/>
        <v>0</v>
      </c>
    </row>
    <row r="55" spans="5:35" s="71" customFormat="1" hidden="1" x14ac:dyDescent="0.25">
      <c r="E55" s="67" t="s">
        <v>188</v>
      </c>
      <c r="F55" s="68"/>
      <c r="G55" s="68"/>
      <c r="H55" s="68"/>
      <c r="I55" s="69"/>
      <c r="J55" s="225" t="s">
        <v>209</v>
      </c>
      <c r="K55" s="226" t="s">
        <v>208</v>
      </c>
      <c r="L55" s="222"/>
      <c r="M55" s="222"/>
      <c r="N55" s="222"/>
      <c r="O55" s="222"/>
      <c r="P55" s="222">
        <f t="shared" si="59"/>
        <v>0</v>
      </c>
      <c r="Q55" s="222"/>
      <c r="R55" s="222"/>
      <c r="S55" s="222"/>
      <c r="T55" s="222"/>
      <c r="U55" s="193">
        <f t="shared" si="5"/>
        <v>0</v>
      </c>
      <c r="V55" s="222"/>
      <c r="W55" s="222"/>
      <c r="X55" s="222"/>
      <c r="Y55" s="222"/>
      <c r="Z55" s="222"/>
      <c r="AA55" s="222"/>
      <c r="AB55" s="193">
        <f t="shared" si="54"/>
        <v>0</v>
      </c>
      <c r="AC55" s="193">
        <f t="shared" si="55"/>
        <v>0</v>
      </c>
      <c r="AD55" s="222"/>
      <c r="AE55" s="193">
        <f t="shared" si="8"/>
        <v>0</v>
      </c>
      <c r="AF55" s="222"/>
      <c r="AG55" s="222"/>
      <c r="AI55" s="267">
        <f t="shared" si="58"/>
        <v>0</v>
      </c>
    </row>
    <row r="56" spans="5:35" s="38" customFormat="1" hidden="1" x14ac:dyDescent="0.25">
      <c r="E56" s="60" t="s">
        <v>210</v>
      </c>
      <c r="F56" s="61"/>
      <c r="G56" s="61"/>
      <c r="H56" s="61" t="s">
        <v>188</v>
      </c>
      <c r="I56" s="62"/>
      <c r="J56" s="214" t="s">
        <v>211</v>
      </c>
      <c r="K56" s="215" t="s">
        <v>212</v>
      </c>
      <c r="L56" s="216">
        <f t="shared" ref="L56" si="60">SUM(L57+L60)</f>
        <v>0</v>
      </c>
      <c r="M56" s="216">
        <f>SUM(M57+M60)</f>
        <v>0</v>
      </c>
      <c r="N56" s="216">
        <f>SUM(N57+N60)</f>
        <v>0</v>
      </c>
      <c r="O56" s="216">
        <f t="shared" ref="O56:AA56" si="61">SUM(O57+O60)</f>
        <v>0</v>
      </c>
      <c r="P56" s="216">
        <f t="shared" si="61"/>
        <v>0</v>
      </c>
      <c r="Q56" s="216">
        <f t="shared" si="61"/>
        <v>0</v>
      </c>
      <c r="R56" s="216"/>
      <c r="S56" s="216">
        <f t="shared" si="61"/>
        <v>0</v>
      </c>
      <c r="T56" s="216">
        <f t="shared" si="61"/>
        <v>0</v>
      </c>
      <c r="U56" s="193">
        <f t="shared" si="5"/>
        <v>0</v>
      </c>
      <c r="V56" s="216">
        <f t="shared" si="61"/>
        <v>0</v>
      </c>
      <c r="W56" s="216">
        <f t="shared" si="61"/>
        <v>0</v>
      </c>
      <c r="X56" s="216">
        <f t="shared" si="61"/>
        <v>0</v>
      </c>
      <c r="Y56" s="216">
        <f t="shared" si="61"/>
        <v>0</v>
      </c>
      <c r="Z56" s="216">
        <f t="shared" si="61"/>
        <v>0</v>
      </c>
      <c r="AA56" s="216">
        <f t="shared" si="61"/>
        <v>0</v>
      </c>
      <c r="AB56" s="193">
        <f t="shared" si="54"/>
        <v>0</v>
      </c>
      <c r="AC56" s="193">
        <f t="shared" si="55"/>
        <v>0</v>
      </c>
      <c r="AD56" s="216">
        <f t="shared" ref="AD56" si="62">SUM(AD57+AD60)</f>
        <v>0</v>
      </c>
      <c r="AE56" s="193">
        <f t="shared" si="8"/>
        <v>0</v>
      </c>
      <c r="AF56" s="216">
        <f t="shared" ref="AF56:AG56" si="63">SUM(AF57+AF60)</f>
        <v>0</v>
      </c>
      <c r="AG56" s="216">
        <f t="shared" si="63"/>
        <v>0</v>
      </c>
      <c r="AI56" s="267">
        <f t="shared" si="58"/>
        <v>0</v>
      </c>
    </row>
    <row r="57" spans="5:35" s="66" customFormat="1" hidden="1" x14ac:dyDescent="0.25">
      <c r="E57" s="63" t="s">
        <v>210</v>
      </c>
      <c r="F57" s="64"/>
      <c r="G57" s="64"/>
      <c r="H57" s="64" t="s">
        <v>188</v>
      </c>
      <c r="I57" s="65"/>
      <c r="J57" s="217" t="s">
        <v>213</v>
      </c>
      <c r="K57" s="218" t="s">
        <v>214</v>
      </c>
      <c r="L57" s="219">
        <f t="shared" ref="L57" si="64">SUM(L58:L59)</f>
        <v>0</v>
      </c>
      <c r="M57" s="219">
        <f>SUM(M58:M59)</f>
        <v>0</v>
      </c>
      <c r="N57" s="219">
        <f>SUM(N58:N59)</f>
        <v>0</v>
      </c>
      <c r="O57" s="219">
        <f t="shared" ref="O57:AA57" si="65">SUM(O58:O59)</f>
        <v>0</v>
      </c>
      <c r="P57" s="219">
        <f t="shared" si="65"/>
        <v>0</v>
      </c>
      <c r="Q57" s="219">
        <f t="shared" si="65"/>
        <v>0</v>
      </c>
      <c r="R57" s="219"/>
      <c r="S57" s="219">
        <f t="shared" si="65"/>
        <v>0</v>
      </c>
      <c r="T57" s="219">
        <f t="shared" si="65"/>
        <v>0</v>
      </c>
      <c r="U57" s="193">
        <f t="shared" si="5"/>
        <v>0</v>
      </c>
      <c r="V57" s="219">
        <f t="shared" si="65"/>
        <v>0</v>
      </c>
      <c r="W57" s="219">
        <f t="shared" si="65"/>
        <v>0</v>
      </c>
      <c r="X57" s="219">
        <f t="shared" si="65"/>
        <v>0</v>
      </c>
      <c r="Y57" s="219">
        <f t="shared" si="65"/>
        <v>0</v>
      </c>
      <c r="Z57" s="219">
        <f t="shared" si="65"/>
        <v>0</v>
      </c>
      <c r="AA57" s="219">
        <f t="shared" si="65"/>
        <v>0</v>
      </c>
      <c r="AB57" s="193">
        <f t="shared" si="54"/>
        <v>0</v>
      </c>
      <c r="AC57" s="193">
        <f t="shared" si="55"/>
        <v>0</v>
      </c>
      <c r="AD57" s="219">
        <f t="shared" ref="AD57" si="66">SUM(AD58:AD59)</f>
        <v>0</v>
      </c>
      <c r="AE57" s="193">
        <f t="shared" si="8"/>
        <v>0</v>
      </c>
      <c r="AF57" s="219">
        <f t="shared" ref="AF57:AG57" si="67">SUM(AF58:AF59)</f>
        <v>0</v>
      </c>
      <c r="AG57" s="219">
        <f t="shared" si="67"/>
        <v>0</v>
      </c>
      <c r="AI57" s="267">
        <f t="shared" si="58"/>
        <v>0</v>
      </c>
    </row>
    <row r="58" spans="5:35" s="71" customFormat="1" hidden="1" x14ac:dyDescent="0.25">
      <c r="E58" s="67" t="s">
        <v>210</v>
      </c>
      <c r="F58" s="68"/>
      <c r="G58" s="68"/>
      <c r="H58" s="68" t="s">
        <v>188</v>
      </c>
      <c r="I58" s="69"/>
      <c r="J58" s="227" t="s">
        <v>583</v>
      </c>
      <c r="K58" s="221" t="s">
        <v>584</v>
      </c>
      <c r="L58" s="224"/>
      <c r="M58" s="222"/>
      <c r="N58" s="222"/>
      <c r="O58" s="222"/>
      <c r="P58" s="222">
        <f t="shared" ref="P58:P59" si="68">Q58-O58</f>
        <v>0</v>
      </c>
      <c r="Q58" s="222"/>
      <c r="R58" s="222"/>
      <c r="S58" s="224"/>
      <c r="T58" s="224"/>
      <c r="U58" s="193">
        <f t="shared" si="5"/>
        <v>0</v>
      </c>
      <c r="V58" s="224"/>
      <c r="W58" s="224"/>
      <c r="X58" s="224"/>
      <c r="Y58" s="224"/>
      <c r="Z58" s="224"/>
      <c r="AA58" s="224"/>
      <c r="AB58" s="193">
        <f t="shared" si="54"/>
        <v>0</v>
      </c>
      <c r="AC58" s="193">
        <f t="shared" si="55"/>
        <v>0</v>
      </c>
      <c r="AD58" s="224"/>
      <c r="AE58" s="193">
        <f t="shared" si="8"/>
        <v>0</v>
      </c>
      <c r="AF58" s="224">
        <v>0</v>
      </c>
      <c r="AG58" s="224">
        <v>0</v>
      </c>
      <c r="AI58" s="267">
        <f t="shared" si="58"/>
        <v>0</v>
      </c>
    </row>
    <row r="59" spans="5:35" s="71" customFormat="1" ht="27" hidden="1" x14ac:dyDescent="0.25">
      <c r="E59" s="67" t="s">
        <v>210</v>
      </c>
      <c r="F59" s="68"/>
      <c r="G59" s="68"/>
      <c r="H59" s="68" t="s">
        <v>188</v>
      </c>
      <c r="I59" s="69"/>
      <c r="J59" s="227" t="s">
        <v>215</v>
      </c>
      <c r="K59" s="221" t="s">
        <v>216</v>
      </c>
      <c r="L59" s="222"/>
      <c r="M59" s="222"/>
      <c r="N59" s="222"/>
      <c r="O59" s="222"/>
      <c r="P59" s="222">
        <f t="shared" si="68"/>
        <v>0</v>
      </c>
      <c r="Q59" s="222"/>
      <c r="R59" s="222"/>
      <c r="S59" s="222"/>
      <c r="T59" s="222"/>
      <c r="U59" s="193">
        <f t="shared" si="5"/>
        <v>0</v>
      </c>
      <c r="V59" s="222"/>
      <c r="W59" s="222"/>
      <c r="X59" s="222"/>
      <c r="Y59" s="222"/>
      <c r="Z59" s="222"/>
      <c r="AA59" s="222"/>
      <c r="AB59" s="193">
        <f t="shared" si="54"/>
        <v>0</v>
      </c>
      <c r="AC59" s="193">
        <f t="shared" si="55"/>
        <v>0</v>
      </c>
      <c r="AD59" s="222"/>
      <c r="AE59" s="193">
        <f t="shared" si="8"/>
        <v>0</v>
      </c>
      <c r="AF59" s="222"/>
      <c r="AG59" s="222"/>
      <c r="AI59" s="267">
        <f t="shared" si="58"/>
        <v>0</v>
      </c>
    </row>
    <row r="60" spans="5:35" s="66" customFormat="1" ht="18.75" hidden="1" customHeight="1" x14ac:dyDescent="0.25">
      <c r="E60" s="63" t="s">
        <v>210</v>
      </c>
      <c r="F60" s="64"/>
      <c r="G60" s="64"/>
      <c r="H60" s="64" t="s">
        <v>188</v>
      </c>
      <c r="I60" s="65"/>
      <c r="J60" s="217" t="s">
        <v>217</v>
      </c>
      <c r="K60" s="218" t="s">
        <v>218</v>
      </c>
      <c r="L60" s="219">
        <f t="shared" ref="L60:AG60" si="69">SUM(L61:L65)</f>
        <v>0</v>
      </c>
      <c r="M60" s="219">
        <f t="shared" si="69"/>
        <v>0</v>
      </c>
      <c r="N60" s="219">
        <f t="shared" si="69"/>
        <v>0</v>
      </c>
      <c r="O60" s="219">
        <f t="shared" si="69"/>
        <v>0</v>
      </c>
      <c r="P60" s="219">
        <f t="shared" si="69"/>
        <v>0</v>
      </c>
      <c r="Q60" s="219">
        <f t="shared" si="69"/>
        <v>0</v>
      </c>
      <c r="R60" s="219"/>
      <c r="S60" s="219">
        <f t="shared" si="69"/>
        <v>0</v>
      </c>
      <c r="T60" s="219">
        <f t="shared" si="69"/>
        <v>0</v>
      </c>
      <c r="U60" s="193">
        <f t="shared" si="5"/>
        <v>0</v>
      </c>
      <c r="V60" s="219">
        <f t="shared" si="69"/>
        <v>0</v>
      </c>
      <c r="W60" s="219">
        <f t="shared" si="69"/>
        <v>0</v>
      </c>
      <c r="X60" s="219">
        <f t="shared" si="69"/>
        <v>0</v>
      </c>
      <c r="Y60" s="219">
        <f t="shared" si="69"/>
        <v>0</v>
      </c>
      <c r="Z60" s="219">
        <f t="shared" si="69"/>
        <v>0</v>
      </c>
      <c r="AA60" s="219">
        <f t="shared" si="69"/>
        <v>0</v>
      </c>
      <c r="AB60" s="193">
        <f t="shared" si="54"/>
        <v>0</v>
      </c>
      <c r="AC60" s="193">
        <f t="shared" si="55"/>
        <v>0</v>
      </c>
      <c r="AD60" s="219">
        <f t="shared" ref="AD60" si="70">SUM(AD61:AD65)</f>
        <v>0</v>
      </c>
      <c r="AE60" s="193">
        <f t="shared" si="8"/>
        <v>0</v>
      </c>
      <c r="AF60" s="219">
        <f t="shared" si="69"/>
        <v>0</v>
      </c>
      <c r="AG60" s="219">
        <f t="shared" si="69"/>
        <v>0</v>
      </c>
      <c r="AI60" s="267">
        <f t="shared" si="58"/>
        <v>0</v>
      </c>
    </row>
    <row r="61" spans="5:35" s="71" customFormat="1" ht="27" hidden="1" x14ac:dyDescent="0.25">
      <c r="E61" s="67" t="s">
        <v>210</v>
      </c>
      <c r="F61" s="68"/>
      <c r="G61" s="68"/>
      <c r="H61" s="68" t="s">
        <v>188</v>
      </c>
      <c r="I61" s="69"/>
      <c r="J61" s="220" t="s">
        <v>219</v>
      </c>
      <c r="K61" s="221" t="s">
        <v>220</v>
      </c>
      <c r="L61" s="222"/>
      <c r="M61" s="222"/>
      <c r="N61" s="222"/>
      <c r="O61" s="222"/>
      <c r="P61" s="222">
        <f t="shared" ref="P61:P65" si="71">Q61-O61</f>
        <v>0</v>
      </c>
      <c r="Q61" s="222"/>
      <c r="R61" s="222"/>
      <c r="S61" s="222"/>
      <c r="T61" s="222"/>
      <c r="U61" s="193">
        <f t="shared" si="5"/>
        <v>0</v>
      </c>
      <c r="V61" s="222"/>
      <c r="W61" s="222"/>
      <c r="X61" s="222"/>
      <c r="Y61" s="222"/>
      <c r="Z61" s="222"/>
      <c r="AA61" s="222"/>
      <c r="AB61" s="193">
        <f t="shared" si="54"/>
        <v>0</v>
      </c>
      <c r="AC61" s="193">
        <f t="shared" si="55"/>
        <v>0</v>
      </c>
      <c r="AD61" s="222"/>
      <c r="AE61" s="193">
        <f t="shared" si="8"/>
        <v>0</v>
      </c>
      <c r="AF61" s="222"/>
      <c r="AG61" s="222"/>
      <c r="AI61" s="267">
        <f t="shared" si="58"/>
        <v>0</v>
      </c>
    </row>
    <row r="62" spans="5:35" s="71" customFormat="1" ht="27" hidden="1" x14ac:dyDescent="0.25">
      <c r="E62" s="67" t="s">
        <v>210</v>
      </c>
      <c r="F62" s="68"/>
      <c r="G62" s="68"/>
      <c r="H62" s="68" t="s">
        <v>188</v>
      </c>
      <c r="I62" s="69"/>
      <c r="J62" s="220" t="s">
        <v>219</v>
      </c>
      <c r="K62" s="221" t="s">
        <v>220</v>
      </c>
      <c r="L62" s="222"/>
      <c r="M62" s="222"/>
      <c r="N62" s="222"/>
      <c r="O62" s="222"/>
      <c r="P62" s="222">
        <f t="shared" si="71"/>
        <v>0</v>
      </c>
      <c r="Q62" s="222"/>
      <c r="R62" s="222"/>
      <c r="S62" s="222"/>
      <c r="T62" s="222"/>
      <c r="U62" s="193">
        <f t="shared" si="5"/>
        <v>0</v>
      </c>
      <c r="V62" s="222"/>
      <c r="W62" s="222"/>
      <c r="X62" s="222"/>
      <c r="Y62" s="222"/>
      <c r="Z62" s="222"/>
      <c r="AA62" s="222"/>
      <c r="AB62" s="193">
        <f t="shared" si="54"/>
        <v>0</v>
      </c>
      <c r="AC62" s="193">
        <f t="shared" si="55"/>
        <v>0</v>
      </c>
      <c r="AD62" s="222"/>
      <c r="AE62" s="193">
        <f t="shared" si="8"/>
        <v>0</v>
      </c>
      <c r="AF62" s="222"/>
      <c r="AG62" s="222"/>
      <c r="AI62" s="267">
        <f t="shared" si="58"/>
        <v>0</v>
      </c>
    </row>
    <row r="63" spans="5:35" s="71" customFormat="1" ht="27" hidden="1" x14ac:dyDescent="0.25">
      <c r="E63" s="67" t="s">
        <v>210</v>
      </c>
      <c r="F63" s="68"/>
      <c r="G63" s="68"/>
      <c r="H63" s="68" t="s">
        <v>188</v>
      </c>
      <c r="I63" s="69"/>
      <c r="J63" s="220" t="s">
        <v>219</v>
      </c>
      <c r="K63" s="221" t="s">
        <v>220</v>
      </c>
      <c r="L63" s="222"/>
      <c r="M63" s="222"/>
      <c r="N63" s="222"/>
      <c r="O63" s="222"/>
      <c r="P63" s="222">
        <f t="shared" si="71"/>
        <v>0</v>
      </c>
      <c r="Q63" s="222"/>
      <c r="R63" s="222"/>
      <c r="S63" s="222"/>
      <c r="T63" s="222"/>
      <c r="U63" s="193">
        <f t="shared" si="5"/>
        <v>0</v>
      </c>
      <c r="V63" s="222"/>
      <c r="W63" s="222"/>
      <c r="X63" s="222"/>
      <c r="Y63" s="222"/>
      <c r="Z63" s="222"/>
      <c r="AA63" s="222"/>
      <c r="AB63" s="193">
        <f t="shared" si="54"/>
        <v>0</v>
      </c>
      <c r="AC63" s="193">
        <f t="shared" si="55"/>
        <v>0</v>
      </c>
      <c r="AD63" s="222"/>
      <c r="AE63" s="193">
        <f t="shared" si="8"/>
        <v>0</v>
      </c>
      <c r="AF63" s="222"/>
      <c r="AG63" s="222"/>
      <c r="AI63" s="267">
        <f t="shared" si="58"/>
        <v>0</v>
      </c>
    </row>
    <row r="64" spans="5:35" s="71" customFormat="1" ht="27" hidden="1" x14ac:dyDescent="0.25">
      <c r="E64" s="67" t="s">
        <v>210</v>
      </c>
      <c r="F64" s="68"/>
      <c r="G64" s="68"/>
      <c r="H64" s="68" t="s">
        <v>188</v>
      </c>
      <c r="I64" s="69"/>
      <c r="J64" s="223" t="s">
        <v>221</v>
      </c>
      <c r="K64" s="221" t="s">
        <v>222</v>
      </c>
      <c r="L64" s="222"/>
      <c r="M64" s="222"/>
      <c r="N64" s="222"/>
      <c r="O64" s="222"/>
      <c r="P64" s="222">
        <f t="shared" si="71"/>
        <v>0</v>
      </c>
      <c r="Q64" s="222"/>
      <c r="R64" s="222"/>
      <c r="S64" s="222"/>
      <c r="T64" s="222"/>
      <c r="U64" s="193">
        <f t="shared" si="5"/>
        <v>0</v>
      </c>
      <c r="V64" s="222"/>
      <c r="W64" s="222"/>
      <c r="X64" s="222"/>
      <c r="Y64" s="222"/>
      <c r="Z64" s="222"/>
      <c r="AA64" s="222"/>
      <c r="AB64" s="193">
        <f t="shared" si="54"/>
        <v>0</v>
      </c>
      <c r="AC64" s="193">
        <f t="shared" si="55"/>
        <v>0</v>
      </c>
      <c r="AD64" s="222"/>
      <c r="AE64" s="193">
        <f t="shared" si="8"/>
        <v>0</v>
      </c>
      <c r="AF64" s="222"/>
      <c r="AG64" s="222"/>
      <c r="AI64" s="267">
        <f t="shared" si="58"/>
        <v>0</v>
      </c>
    </row>
    <row r="65" spans="4:35" s="71" customFormat="1" ht="27" hidden="1" x14ac:dyDescent="0.25">
      <c r="E65" s="67" t="s">
        <v>210</v>
      </c>
      <c r="F65" s="68"/>
      <c r="G65" s="68"/>
      <c r="H65" s="68" t="s">
        <v>188</v>
      </c>
      <c r="I65" s="69"/>
      <c r="J65" s="223" t="s">
        <v>221</v>
      </c>
      <c r="K65" s="221" t="s">
        <v>222</v>
      </c>
      <c r="L65" s="222"/>
      <c r="M65" s="222"/>
      <c r="N65" s="222"/>
      <c r="O65" s="222"/>
      <c r="P65" s="222">
        <f t="shared" si="71"/>
        <v>0</v>
      </c>
      <c r="Q65" s="222"/>
      <c r="R65" s="222"/>
      <c r="S65" s="222"/>
      <c r="T65" s="222"/>
      <c r="U65" s="193">
        <f t="shared" si="5"/>
        <v>0</v>
      </c>
      <c r="V65" s="222"/>
      <c r="W65" s="222"/>
      <c r="X65" s="222"/>
      <c r="Y65" s="222"/>
      <c r="Z65" s="222"/>
      <c r="AA65" s="222"/>
      <c r="AB65" s="193">
        <f t="shared" si="54"/>
        <v>0</v>
      </c>
      <c r="AC65" s="193">
        <f t="shared" si="55"/>
        <v>0</v>
      </c>
      <c r="AD65" s="222"/>
      <c r="AE65" s="193">
        <f t="shared" si="8"/>
        <v>0</v>
      </c>
      <c r="AF65" s="222"/>
      <c r="AG65" s="222"/>
      <c r="AI65" s="267">
        <f t="shared" si="58"/>
        <v>0</v>
      </c>
    </row>
    <row r="66" spans="4:35" s="38" customFormat="1" ht="18" hidden="1" customHeight="1" x14ac:dyDescent="0.25">
      <c r="D66" s="84" t="s">
        <v>268</v>
      </c>
      <c r="E66" s="60" t="s">
        <v>354</v>
      </c>
      <c r="F66" s="61"/>
      <c r="G66" s="61"/>
      <c r="H66" s="61"/>
      <c r="I66" s="62"/>
      <c r="J66" s="214" t="s">
        <v>355</v>
      </c>
      <c r="K66" s="215" t="s">
        <v>356</v>
      </c>
      <c r="L66" s="216">
        <f>SUM(L67+L70)</f>
        <v>0</v>
      </c>
      <c r="M66" s="216">
        <f t="shared" ref="M66:AA66" si="72">SUM(M67+M70)</f>
        <v>0</v>
      </c>
      <c r="N66" s="216">
        <f t="shared" si="72"/>
        <v>0</v>
      </c>
      <c r="O66" s="216">
        <f t="shared" si="72"/>
        <v>0</v>
      </c>
      <c r="P66" s="216">
        <f t="shared" si="72"/>
        <v>0</v>
      </c>
      <c r="Q66" s="216">
        <f t="shared" si="72"/>
        <v>0</v>
      </c>
      <c r="R66" s="216"/>
      <c r="S66" s="216">
        <f t="shared" si="72"/>
        <v>0</v>
      </c>
      <c r="T66" s="216">
        <f t="shared" si="72"/>
        <v>0</v>
      </c>
      <c r="U66" s="193">
        <f t="shared" si="5"/>
        <v>0</v>
      </c>
      <c r="V66" s="216">
        <f t="shared" si="72"/>
        <v>0</v>
      </c>
      <c r="W66" s="216">
        <f t="shared" si="72"/>
        <v>0</v>
      </c>
      <c r="X66" s="216">
        <f t="shared" si="72"/>
        <v>0</v>
      </c>
      <c r="Y66" s="216">
        <f t="shared" si="72"/>
        <v>0</v>
      </c>
      <c r="Z66" s="216">
        <f t="shared" si="72"/>
        <v>0</v>
      </c>
      <c r="AA66" s="216">
        <f t="shared" si="72"/>
        <v>0</v>
      </c>
      <c r="AB66" s="193">
        <f t="shared" si="54"/>
        <v>0</v>
      </c>
      <c r="AC66" s="193">
        <f t="shared" si="55"/>
        <v>0</v>
      </c>
      <c r="AD66" s="216">
        <f t="shared" ref="AD66" si="73">SUM(AD67+AD70)</f>
        <v>0</v>
      </c>
      <c r="AE66" s="193">
        <f t="shared" si="8"/>
        <v>0</v>
      </c>
      <c r="AF66" s="216">
        <f t="shared" ref="AF66:AG66" si="74">SUM(AF67+AF70)</f>
        <v>0</v>
      </c>
      <c r="AG66" s="216">
        <f t="shared" si="74"/>
        <v>0</v>
      </c>
      <c r="AI66" s="267">
        <f t="shared" si="58"/>
        <v>0</v>
      </c>
    </row>
    <row r="67" spans="4:35" s="66" customFormat="1" ht="17.25" hidden="1" customHeight="1" x14ac:dyDescent="0.25">
      <c r="D67" s="85" t="s">
        <v>281</v>
      </c>
      <c r="E67" s="63" t="s">
        <v>354</v>
      </c>
      <c r="F67" s="64"/>
      <c r="G67" s="64"/>
      <c r="H67" s="64"/>
      <c r="I67" s="65"/>
      <c r="J67" s="217" t="s">
        <v>357</v>
      </c>
      <c r="K67" s="218" t="s">
        <v>358</v>
      </c>
      <c r="L67" s="219">
        <f>SUM(L68:L69)</f>
        <v>0</v>
      </c>
      <c r="M67" s="219">
        <f t="shared" ref="M67:AA67" si="75">SUM(M68:M69)</f>
        <v>0</v>
      </c>
      <c r="N67" s="219">
        <f t="shared" si="75"/>
        <v>0</v>
      </c>
      <c r="O67" s="219">
        <f t="shared" si="75"/>
        <v>0</v>
      </c>
      <c r="P67" s="219">
        <f t="shared" si="75"/>
        <v>0</v>
      </c>
      <c r="Q67" s="219">
        <f t="shared" si="75"/>
        <v>0</v>
      </c>
      <c r="R67" s="219"/>
      <c r="S67" s="219">
        <f t="shared" si="75"/>
        <v>0</v>
      </c>
      <c r="T67" s="219">
        <f t="shared" si="75"/>
        <v>0</v>
      </c>
      <c r="U67" s="193">
        <f t="shared" si="5"/>
        <v>0</v>
      </c>
      <c r="V67" s="219">
        <f t="shared" si="75"/>
        <v>0</v>
      </c>
      <c r="W67" s="219">
        <f t="shared" si="75"/>
        <v>0</v>
      </c>
      <c r="X67" s="219">
        <f t="shared" si="75"/>
        <v>0</v>
      </c>
      <c r="Y67" s="219">
        <f t="shared" si="75"/>
        <v>0</v>
      </c>
      <c r="Z67" s="219">
        <f t="shared" si="75"/>
        <v>0</v>
      </c>
      <c r="AA67" s="219">
        <f t="shared" si="75"/>
        <v>0</v>
      </c>
      <c r="AB67" s="193">
        <f t="shared" si="54"/>
        <v>0</v>
      </c>
      <c r="AC67" s="193">
        <f t="shared" si="55"/>
        <v>0</v>
      </c>
      <c r="AD67" s="219">
        <f t="shared" ref="AD67" si="76">SUM(AD68:AD69)</f>
        <v>0</v>
      </c>
      <c r="AE67" s="193">
        <f t="shared" si="8"/>
        <v>0</v>
      </c>
      <c r="AF67" s="219">
        <f t="shared" ref="AF67:AG67" si="77">SUM(AF68:AF69)</f>
        <v>0</v>
      </c>
      <c r="AG67" s="219">
        <f t="shared" si="77"/>
        <v>0</v>
      </c>
      <c r="AI67" s="267">
        <f t="shared" si="58"/>
        <v>0</v>
      </c>
    </row>
    <row r="68" spans="4:35" s="71" customFormat="1" ht="27" hidden="1" x14ac:dyDescent="0.25">
      <c r="D68" s="86" t="s">
        <v>288</v>
      </c>
      <c r="E68" s="67" t="s">
        <v>354</v>
      </c>
      <c r="F68" s="68"/>
      <c r="G68" s="68"/>
      <c r="H68" s="68"/>
      <c r="I68" s="69"/>
      <c r="J68" s="227" t="s">
        <v>359</v>
      </c>
      <c r="K68" s="221" t="s">
        <v>360</v>
      </c>
      <c r="L68" s="222"/>
      <c r="M68" s="222"/>
      <c r="N68" s="222"/>
      <c r="O68" s="222"/>
      <c r="P68" s="222">
        <f>Q68-O68</f>
        <v>0</v>
      </c>
      <c r="Q68" s="222"/>
      <c r="R68" s="222"/>
      <c r="S68" s="224"/>
      <c r="T68" s="224"/>
      <c r="U68" s="193">
        <f t="shared" si="5"/>
        <v>0</v>
      </c>
      <c r="V68" s="222"/>
      <c r="W68" s="224"/>
      <c r="X68" s="224"/>
      <c r="Y68" s="224"/>
      <c r="Z68" s="224"/>
      <c r="AA68" s="224"/>
      <c r="AB68" s="193">
        <f t="shared" si="54"/>
        <v>0</v>
      </c>
      <c r="AC68" s="193">
        <f t="shared" si="55"/>
        <v>0</v>
      </c>
      <c r="AD68" s="224"/>
      <c r="AE68" s="193">
        <f t="shared" si="8"/>
        <v>0</v>
      </c>
      <c r="AF68" s="224"/>
      <c r="AG68" s="224"/>
      <c r="AI68" s="267">
        <f t="shared" si="58"/>
        <v>0</v>
      </c>
    </row>
    <row r="69" spans="4:35" s="71" customFormat="1" ht="27" hidden="1" x14ac:dyDescent="0.25">
      <c r="D69" s="86" t="s">
        <v>361</v>
      </c>
      <c r="E69" s="67" t="s">
        <v>354</v>
      </c>
      <c r="F69" s="68"/>
      <c r="G69" s="68"/>
      <c r="H69" s="68"/>
      <c r="I69" s="69"/>
      <c r="J69" s="227" t="s">
        <v>359</v>
      </c>
      <c r="K69" s="221" t="s">
        <v>362</v>
      </c>
      <c r="L69" s="222"/>
      <c r="M69" s="222"/>
      <c r="N69" s="222"/>
      <c r="O69" s="222"/>
      <c r="P69" s="222">
        <f>Q69-O69</f>
        <v>0</v>
      </c>
      <c r="Q69" s="222"/>
      <c r="R69" s="222"/>
      <c r="S69" s="222"/>
      <c r="T69" s="222"/>
      <c r="U69" s="193">
        <f t="shared" si="5"/>
        <v>0</v>
      </c>
      <c r="V69" s="222"/>
      <c r="W69" s="222"/>
      <c r="X69" s="222"/>
      <c r="Y69" s="222"/>
      <c r="Z69" s="222"/>
      <c r="AA69" s="222"/>
      <c r="AB69" s="193">
        <f t="shared" si="54"/>
        <v>0</v>
      </c>
      <c r="AC69" s="193">
        <f t="shared" si="55"/>
        <v>0</v>
      </c>
      <c r="AD69" s="222"/>
      <c r="AE69" s="193">
        <f t="shared" si="8"/>
        <v>0</v>
      </c>
      <c r="AF69" s="222"/>
      <c r="AG69" s="222"/>
      <c r="AI69" s="267">
        <f t="shared" si="58"/>
        <v>0</v>
      </c>
    </row>
    <row r="70" spans="4:35" s="66" customFormat="1" hidden="1" x14ac:dyDescent="0.25">
      <c r="D70" s="85" t="s">
        <v>363</v>
      </c>
      <c r="E70" s="63" t="s">
        <v>354</v>
      </c>
      <c r="F70" s="64"/>
      <c r="G70" s="64"/>
      <c r="H70" s="64"/>
      <c r="I70" s="65"/>
      <c r="J70" s="217" t="s">
        <v>364</v>
      </c>
      <c r="K70" s="218" t="s">
        <v>365</v>
      </c>
      <c r="L70" s="219">
        <f>SUM(L71:L72)</f>
        <v>0</v>
      </c>
      <c r="M70" s="219">
        <f t="shared" ref="M70:AA70" si="78">SUM(M71:M72)</f>
        <v>0</v>
      </c>
      <c r="N70" s="219">
        <f t="shared" si="78"/>
        <v>0</v>
      </c>
      <c r="O70" s="219">
        <f t="shared" si="78"/>
        <v>0</v>
      </c>
      <c r="P70" s="219">
        <f t="shared" si="78"/>
        <v>0</v>
      </c>
      <c r="Q70" s="219">
        <f t="shared" si="78"/>
        <v>0</v>
      </c>
      <c r="R70" s="219"/>
      <c r="S70" s="219">
        <f t="shared" si="78"/>
        <v>0</v>
      </c>
      <c r="T70" s="219">
        <f t="shared" si="78"/>
        <v>0</v>
      </c>
      <c r="U70" s="193">
        <f t="shared" si="5"/>
        <v>0</v>
      </c>
      <c r="V70" s="219">
        <f>SUM(V71:V72)</f>
        <v>0</v>
      </c>
      <c r="W70" s="219">
        <f t="shared" si="78"/>
        <v>0</v>
      </c>
      <c r="X70" s="219">
        <f t="shared" si="78"/>
        <v>0</v>
      </c>
      <c r="Y70" s="219">
        <f t="shared" si="78"/>
        <v>0</v>
      </c>
      <c r="Z70" s="219">
        <f t="shared" si="78"/>
        <v>0</v>
      </c>
      <c r="AA70" s="219">
        <f t="shared" si="78"/>
        <v>0</v>
      </c>
      <c r="AB70" s="193">
        <f t="shared" si="54"/>
        <v>0</v>
      </c>
      <c r="AC70" s="193">
        <f t="shared" si="55"/>
        <v>0</v>
      </c>
      <c r="AD70" s="219">
        <f t="shared" ref="AD70" si="79">SUM(AD71:AD72)</f>
        <v>0</v>
      </c>
      <c r="AE70" s="193">
        <f t="shared" si="8"/>
        <v>0</v>
      </c>
      <c r="AF70" s="219">
        <f t="shared" ref="AF70:AG70" si="80">SUM(AF71:AF72)</f>
        <v>0</v>
      </c>
      <c r="AG70" s="219">
        <f t="shared" si="80"/>
        <v>0</v>
      </c>
      <c r="AI70" s="267">
        <f t="shared" si="58"/>
        <v>0</v>
      </c>
    </row>
    <row r="71" spans="4:35" s="71" customFormat="1" ht="33" hidden="1" customHeight="1" x14ac:dyDescent="0.25">
      <c r="D71" s="86" t="s">
        <v>251</v>
      </c>
      <c r="E71" s="67" t="s">
        <v>354</v>
      </c>
      <c r="F71" s="68"/>
      <c r="G71" s="68"/>
      <c r="H71" s="68"/>
      <c r="I71" s="69"/>
      <c r="J71" s="220" t="s">
        <v>366</v>
      </c>
      <c r="K71" s="221" t="s">
        <v>367</v>
      </c>
      <c r="L71" s="222"/>
      <c r="M71" s="222"/>
      <c r="N71" s="222"/>
      <c r="O71" s="222"/>
      <c r="P71" s="222">
        <f>Q71-O71</f>
        <v>0</v>
      </c>
      <c r="Q71" s="222"/>
      <c r="R71" s="222"/>
      <c r="S71" s="224"/>
      <c r="T71" s="224"/>
      <c r="U71" s="193">
        <f t="shared" si="5"/>
        <v>0</v>
      </c>
      <c r="V71" s="222"/>
      <c r="W71" s="224"/>
      <c r="X71" s="224"/>
      <c r="Y71" s="224"/>
      <c r="Z71" s="224"/>
      <c r="AA71" s="224"/>
      <c r="AB71" s="193">
        <f t="shared" si="54"/>
        <v>0</v>
      </c>
      <c r="AC71" s="193">
        <f t="shared" si="55"/>
        <v>0</v>
      </c>
      <c r="AD71" s="224"/>
      <c r="AE71" s="193">
        <f t="shared" si="8"/>
        <v>0</v>
      </c>
      <c r="AF71" s="224"/>
      <c r="AG71" s="224"/>
      <c r="AI71" s="267">
        <f t="shared" si="58"/>
        <v>0</v>
      </c>
    </row>
    <row r="72" spans="4:35" s="71" customFormat="1" ht="33" hidden="1" customHeight="1" x14ac:dyDescent="0.25">
      <c r="D72" s="86" t="s">
        <v>307</v>
      </c>
      <c r="E72" s="67" t="s">
        <v>354</v>
      </c>
      <c r="F72" s="68"/>
      <c r="G72" s="68"/>
      <c r="H72" s="68"/>
      <c r="I72" s="69"/>
      <c r="J72" s="223" t="s">
        <v>366</v>
      </c>
      <c r="K72" s="221" t="s">
        <v>368</v>
      </c>
      <c r="L72" s="222"/>
      <c r="M72" s="222"/>
      <c r="N72" s="222"/>
      <c r="O72" s="222"/>
      <c r="P72" s="222">
        <f>Q72-O72</f>
        <v>0</v>
      </c>
      <c r="Q72" s="222"/>
      <c r="R72" s="222"/>
      <c r="S72" s="222"/>
      <c r="T72" s="222"/>
      <c r="U72" s="193">
        <f t="shared" si="5"/>
        <v>0</v>
      </c>
      <c r="V72" s="222">
        <v>0</v>
      </c>
      <c r="W72" s="222"/>
      <c r="X72" s="222"/>
      <c r="Y72" s="222"/>
      <c r="Z72" s="222"/>
      <c r="AA72" s="222"/>
      <c r="AB72" s="193">
        <f t="shared" si="54"/>
        <v>0</v>
      </c>
      <c r="AC72" s="193">
        <f t="shared" si="55"/>
        <v>0</v>
      </c>
      <c r="AD72" s="222"/>
      <c r="AE72" s="193">
        <f t="shared" si="8"/>
        <v>0</v>
      </c>
      <c r="AF72" s="222"/>
      <c r="AG72" s="222"/>
      <c r="AI72" s="267">
        <f t="shared" si="58"/>
        <v>0</v>
      </c>
    </row>
    <row r="73" spans="4:35" s="38" customFormat="1" ht="18.75" customHeight="1" x14ac:dyDescent="0.25">
      <c r="D73" s="84" t="s">
        <v>268</v>
      </c>
      <c r="E73" s="60"/>
      <c r="F73" s="61"/>
      <c r="G73" s="68"/>
      <c r="H73" s="61"/>
      <c r="I73" s="62"/>
      <c r="J73" s="214" t="s">
        <v>369</v>
      </c>
      <c r="K73" s="215" t="s">
        <v>370</v>
      </c>
      <c r="L73" s="216">
        <f t="shared" ref="L73:Q73" si="81">SUM(L74+L79)</f>
        <v>0</v>
      </c>
      <c r="M73" s="216">
        <f t="shared" si="81"/>
        <v>0</v>
      </c>
      <c r="N73" s="216">
        <f t="shared" si="81"/>
        <v>0</v>
      </c>
      <c r="O73" s="216">
        <f t="shared" si="81"/>
        <v>0</v>
      </c>
      <c r="P73" s="216">
        <f t="shared" si="81"/>
        <v>0</v>
      </c>
      <c r="Q73" s="216">
        <f t="shared" si="81"/>
        <v>0</v>
      </c>
      <c r="R73" s="216"/>
      <c r="S73" s="216">
        <f>SUM(S74+S79)</f>
        <v>0</v>
      </c>
      <c r="T73" s="216">
        <f>SUM(T74+T79)</f>
        <v>0</v>
      </c>
      <c r="U73" s="193">
        <f t="shared" si="5"/>
        <v>0</v>
      </c>
      <c r="V73" s="216">
        <f t="shared" ref="V73:AA73" si="82">SUM(V74+V79)</f>
        <v>0</v>
      </c>
      <c r="W73" s="216">
        <f t="shared" si="82"/>
        <v>72500</v>
      </c>
      <c r="X73" s="216">
        <f t="shared" si="82"/>
        <v>0</v>
      </c>
      <c r="Y73" s="216">
        <f t="shared" si="82"/>
        <v>0</v>
      </c>
      <c r="Z73" s="216">
        <f t="shared" si="82"/>
        <v>0</v>
      </c>
      <c r="AA73" s="216">
        <f t="shared" si="82"/>
        <v>0</v>
      </c>
      <c r="AB73" s="193">
        <f t="shared" si="54"/>
        <v>72500</v>
      </c>
      <c r="AC73" s="193">
        <f t="shared" si="55"/>
        <v>72500</v>
      </c>
      <c r="AD73" s="216">
        <f>SUM(AD74+AD79)</f>
        <v>716500</v>
      </c>
      <c r="AE73" s="193">
        <f t="shared" si="8"/>
        <v>789000</v>
      </c>
      <c r="AF73" s="216">
        <f>+AF74</f>
        <v>728700</v>
      </c>
      <c r="AG73" s="216">
        <f>+AG74</f>
        <v>735300</v>
      </c>
      <c r="AI73" s="267">
        <f t="shared" si="58"/>
        <v>72500</v>
      </c>
    </row>
    <row r="74" spans="4:35" s="66" customFormat="1" ht="33" customHeight="1" x14ac:dyDescent="0.25">
      <c r="D74" s="85" t="s">
        <v>281</v>
      </c>
      <c r="E74" s="63"/>
      <c r="F74" s="64"/>
      <c r="G74" s="68"/>
      <c r="H74" s="64"/>
      <c r="I74" s="65"/>
      <c r="J74" s="217" t="s">
        <v>371</v>
      </c>
      <c r="K74" s="218" t="s">
        <v>372</v>
      </c>
      <c r="L74" s="219">
        <f t="shared" ref="L74:Q74" si="83">SUM(L75:L78)</f>
        <v>0</v>
      </c>
      <c r="M74" s="219">
        <f t="shared" si="83"/>
        <v>0</v>
      </c>
      <c r="N74" s="219">
        <f t="shared" si="83"/>
        <v>0</v>
      </c>
      <c r="O74" s="219">
        <f t="shared" si="83"/>
        <v>0</v>
      </c>
      <c r="P74" s="219">
        <f t="shared" si="83"/>
        <v>0</v>
      </c>
      <c r="Q74" s="219">
        <f t="shared" si="83"/>
        <v>0</v>
      </c>
      <c r="R74" s="219"/>
      <c r="S74" s="219">
        <f>SUM(S75:S78)</f>
        <v>0</v>
      </c>
      <c r="T74" s="219">
        <f>SUM(T75:T78)</f>
        <v>0</v>
      </c>
      <c r="U74" s="193">
        <f t="shared" si="5"/>
        <v>0</v>
      </c>
      <c r="V74" s="219">
        <f t="shared" ref="V74:Z74" si="84">SUM(V75:V78)</f>
        <v>0</v>
      </c>
      <c r="W74" s="219">
        <f t="shared" si="84"/>
        <v>59200</v>
      </c>
      <c r="X74" s="219">
        <f t="shared" si="84"/>
        <v>0</v>
      </c>
      <c r="Y74" s="219">
        <f t="shared" si="84"/>
        <v>0</v>
      </c>
      <c r="Z74" s="219">
        <f t="shared" si="84"/>
        <v>0</v>
      </c>
      <c r="AA74" s="219">
        <f>SUM(AA75:AA78)</f>
        <v>0</v>
      </c>
      <c r="AB74" s="193">
        <f t="shared" si="54"/>
        <v>59200</v>
      </c>
      <c r="AC74" s="193">
        <f t="shared" si="55"/>
        <v>59200</v>
      </c>
      <c r="AD74" s="219">
        <f>SUM(AD75:AD78)</f>
        <v>716500</v>
      </c>
      <c r="AE74" s="193">
        <f t="shared" si="8"/>
        <v>775700</v>
      </c>
      <c r="AF74" s="219">
        <f>SUM(AF75:AF78)+AF79</f>
        <v>728700</v>
      </c>
      <c r="AG74" s="219">
        <f>SUM(AG75:AG78)+AG79</f>
        <v>735300</v>
      </c>
      <c r="AI74" s="267">
        <f t="shared" si="58"/>
        <v>59200</v>
      </c>
    </row>
    <row r="75" spans="4:35" s="71" customFormat="1" ht="33" customHeight="1" x14ac:dyDescent="0.25">
      <c r="D75" s="86" t="s">
        <v>288</v>
      </c>
      <c r="E75" s="67"/>
      <c r="F75" s="68"/>
      <c r="G75" s="68"/>
      <c r="H75" s="68"/>
      <c r="I75" s="69"/>
      <c r="J75" s="227" t="s">
        <v>373</v>
      </c>
      <c r="K75" s="221" t="s">
        <v>574</v>
      </c>
      <c r="L75" s="222"/>
      <c r="M75" s="222"/>
      <c r="N75" s="222"/>
      <c r="O75" s="222"/>
      <c r="P75" s="222">
        <f>Q75-O75</f>
        <v>0</v>
      </c>
      <c r="Q75" s="222"/>
      <c r="R75" s="222"/>
      <c r="S75" s="224"/>
      <c r="T75" s="224"/>
      <c r="U75" s="193">
        <f t="shared" si="5"/>
        <v>0</v>
      </c>
      <c r="V75" s="222">
        <v>0</v>
      </c>
      <c r="W75" s="224">
        <v>39865</v>
      </c>
      <c r="X75" s="224"/>
      <c r="Y75" s="224"/>
      <c r="Z75" s="224"/>
      <c r="AA75" s="224"/>
      <c r="AB75" s="193">
        <f t="shared" si="54"/>
        <v>39865</v>
      </c>
      <c r="AC75" s="193">
        <f t="shared" si="55"/>
        <v>39865</v>
      </c>
      <c r="AD75" s="308">
        <v>716500</v>
      </c>
      <c r="AE75" s="193">
        <f t="shared" si="8"/>
        <v>756365</v>
      </c>
      <c r="AF75" s="224">
        <v>690400</v>
      </c>
      <c r="AG75" s="224">
        <v>693500</v>
      </c>
      <c r="AI75" s="267">
        <f t="shared" si="58"/>
        <v>39865</v>
      </c>
    </row>
    <row r="76" spans="4:35" s="71" customFormat="1" ht="33" customHeight="1" x14ac:dyDescent="0.25">
      <c r="D76" s="86" t="s">
        <v>361</v>
      </c>
      <c r="E76" s="67"/>
      <c r="F76" s="68"/>
      <c r="G76" s="68"/>
      <c r="H76" s="68"/>
      <c r="I76" s="69"/>
      <c r="J76" s="227" t="s">
        <v>374</v>
      </c>
      <c r="K76" s="221" t="s">
        <v>576</v>
      </c>
      <c r="L76" s="222"/>
      <c r="M76" s="222"/>
      <c r="N76" s="222"/>
      <c r="O76" s="222"/>
      <c r="P76" s="222">
        <f>Q76-O76</f>
        <v>0</v>
      </c>
      <c r="Q76" s="222"/>
      <c r="R76" s="222"/>
      <c r="S76" s="222"/>
      <c r="T76" s="222"/>
      <c r="U76" s="193">
        <f t="shared" ref="U76:U77" si="85">SUM(S76:T76)</f>
        <v>0</v>
      </c>
      <c r="V76" s="222">
        <v>0</v>
      </c>
      <c r="W76" s="222">
        <v>1000</v>
      </c>
      <c r="X76" s="222"/>
      <c r="Y76" s="222"/>
      <c r="Z76" s="222"/>
      <c r="AA76" s="222"/>
      <c r="AB76" s="193">
        <f t="shared" si="54"/>
        <v>1000</v>
      </c>
      <c r="AC76" s="193">
        <f t="shared" si="55"/>
        <v>1000</v>
      </c>
      <c r="AD76" s="222"/>
      <c r="AE76" s="193">
        <f t="shared" ref="AE76:AE77" si="86">SUM(AC76:AD76)</f>
        <v>1000</v>
      </c>
      <c r="AF76" s="222">
        <v>2400</v>
      </c>
      <c r="AG76" s="222">
        <v>3650</v>
      </c>
      <c r="AI76" s="267">
        <f t="shared" si="58"/>
        <v>1000</v>
      </c>
    </row>
    <row r="77" spans="4:35" s="71" customFormat="1" ht="33" hidden="1" customHeight="1" x14ac:dyDescent="0.25">
      <c r="D77" s="86" t="s">
        <v>361</v>
      </c>
      <c r="E77" s="67"/>
      <c r="F77" s="68"/>
      <c r="G77" s="68"/>
      <c r="H77" s="68"/>
      <c r="I77" s="69"/>
      <c r="J77" s="227" t="s">
        <v>374</v>
      </c>
      <c r="K77" s="221" t="s">
        <v>595</v>
      </c>
      <c r="L77" s="222"/>
      <c r="M77" s="222"/>
      <c r="N77" s="222"/>
      <c r="O77" s="222"/>
      <c r="P77" s="222">
        <f>Q77-O77</f>
        <v>0</v>
      </c>
      <c r="Q77" s="222"/>
      <c r="R77" s="222"/>
      <c r="S77" s="222"/>
      <c r="T77" s="222"/>
      <c r="U77" s="193">
        <f t="shared" si="85"/>
        <v>0</v>
      </c>
      <c r="V77" s="222">
        <v>0</v>
      </c>
      <c r="W77" s="222">
        <v>0</v>
      </c>
      <c r="X77" s="222"/>
      <c r="Y77" s="222"/>
      <c r="Z77" s="222"/>
      <c r="AA77" s="222"/>
      <c r="AB77" s="193">
        <f t="shared" si="54"/>
        <v>0</v>
      </c>
      <c r="AC77" s="193">
        <f t="shared" si="55"/>
        <v>0</v>
      </c>
      <c r="AD77" s="222"/>
      <c r="AE77" s="193">
        <f t="shared" si="86"/>
        <v>0</v>
      </c>
      <c r="AF77" s="222">
        <v>0</v>
      </c>
      <c r="AG77" s="222">
        <v>0</v>
      </c>
      <c r="AI77" s="267">
        <f t="shared" si="58"/>
        <v>0</v>
      </c>
    </row>
    <row r="78" spans="4:35" s="71" customFormat="1" ht="33" customHeight="1" x14ac:dyDescent="0.25">
      <c r="D78" s="86" t="s">
        <v>361</v>
      </c>
      <c r="E78" s="67"/>
      <c r="F78" s="68"/>
      <c r="G78" s="68"/>
      <c r="H78" s="68"/>
      <c r="I78" s="69"/>
      <c r="J78" s="227" t="s">
        <v>374</v>
      </c>
      <c r="K78" s="221" t="s">
        <v>575</v>
      </c>
      <c r="L78" s="222"/>
      <c r="M78" s="222"/>
      <c r="N78" s="222"/>
      <c r="O78" s="222"/>
      <c r="P78" s="222">
        <f>Q78-O78</f>
        <v>0</v>
      </c>
      <c r="Q78" s="222"/>
      <c r="R78" s="222"/>
      <c r="S78" s="222"/>
      <c r="T78" s="222"/>
      <c r="U78" s="193">
        <f t="shared" ref="U78" si="87">SUM(S78:T78)</f>
        <v>0</v>
      </c>
      <c r="V78" s="222">
        <v>0</v>
      </c>
      <c r="W78" s="307">
        <v>18335</v>
      </c>
      <c r="X78" s="222"/>
      <c r="Y78" s="222"/>
      <c r="Z78" s="222"/>
      <c r="AA78" s="222"/>
      <c r="AB78" s="193">
        <f t="shared" si="54"/>
        <v>18335</v>
      </c>
      <c r="AC78" s="193">
        <f t="shared" si="55"/>
        <v>18335</v>
      </c>
      <c r="AD78" s="222"/>
      <c r="AE78" s="193">
        <f t="shared" ref="AE78" si="88">SUM(AC78:AD78)</f>
        <v>18335</v>
      </c>
      <c r="AF78" s="222">
        <v>19000</v>
      </c>
      <c r="AG78" s="222">
        <v>20500</v>
      </c>
      <c r="AI78" s="267">
        <f t="shared" si="58"/>
        <v>18335</v>
      </c>
    </row>
    <row r="79" spans="4:35" s="66" customFormat="1" ht="27" x14ac:dyDescent="0.25">
      <c r="D79" s="85" t="s">
        <v>363</v>
      </c>
      <c r="E79" s="63"/>
      <c r="F79" s="64"/>
      <c r="G79" s="68"/>
      <c r="H79" s="64"/>
      <c r="I79" s="65"/>
      <c r="J79" s="217" t="s">
        <v>375</v>
      </c>
      <c r="K79" s="218" t="s">
        <v>376</v>
      </c>
      <c r="L79" s="219">
        <f>SUM(L80:L81)</f>
        <v>0</v>
      </c>
      <c r="M79" s="219">
        <f t="shared" ref="M79:T79" si="89">SUM(M80:M81)</f>
        <v>0</v>
      </c>
      <c r="N79" s="219">
        <f t="shared" si="89"/>
        <v>0</v>
      </c>
      <c r="O79" s="219">
        <f t="shared" si="89"/>
        <v>0</v>
      </c>
      <c r="P79" s="219">
        <f t="shared" si="89"/>
        <v>0</v>
      </c>
      <c r="Q79" s="219">
        <f t="shared" si="89"/>
        <v>0</v>
      </c>
      <c r="R79" s="219"/>
      <c r="S79" s="219">
        <f t="shared" si="89"/>
        <v>0</v>
      </c>
      <c r="T79" s="219">
        <f t="shared" si="89"/>
        <v>0</v>
      </c>
      <c r="U79" s="193">
        <f t="shared" si="5"/>
        <v>0</v>
      </c>
      <c r="V79" s="219">
        <f>SUM(V80:V81)</f>
        <v>0</v>
      </c>
      <c r="W79" s="219">
        <f t="shared" ref="W79:AA79" si="90">SUM(W80:W81)</f>
        <v>13300</v>
      </c>
      <c r="X79" s="219">
        <f t="shared" si="90"/>
        <v>0</v>
      </c>
      <c r="Y79" s="219">
        <f t="shared" si="90"/>
        <v>0</v>
      </c>
      <c r="Z79" s="219">
        <f t="shared" si="90"/>
        <v>0</v>
      </c>
      <c r="AA79" s="219">
        <f t="shared" si="90"/>
        <v>0</v>
      </c>
      <c r="AB79" s="193">
        <f t="shared" ref="AB79:AB112" si="91">SUM(V79:AA79)</f>
        <v>13300</v>
      </c>
      <c r="AC79" s="193">
        <f t="shared" ref="AC79:AC112" si="92">SUM(U79+AB79)</f>
        <v>13300</v>
      </c>
      <c r="AD79" s="219">
        <f t="shared" ref="AD79" si="93">SUM(AD80:AD81)</f>
        <v>0</v>
      </c>
      <c r="AE79" s="193">
        <f t="shared" si="8"/>
        <v>13300</v>
      </c>
      <c r="AF79" s="219">
        <f t="shared" ref="AF79:AG79" si="94">SUM(AF80:AF81)</f>
        <v>16900</v>
      </c>
      <c r="AG79" s="219">
        <f t="shared" si="94"/>
        <v>17650</v>
      </c>
      <c r="AI79" s="267">
        <f t="shared" ref="AI79:AI112" si="95">SUM(S79+AB79)</f>
        <v>13300</v>
      </c>
    </row>
    <row r="80" spans="4:35" s="71" customFormat="1" ht="33.75" customHeight="1" x14ac:dyDescent="0.25">
      <c r="D80" s="86" t="s">
        <v>251</v>
      </c>
      <c r="E80" s="67"/>
      <c r="F80" s="68"/>
      <c r="G80" s="68"/>
      <c r="H80" s="68"/>
      <c r="I80" s="69"/>
      <c r="J80" s="220" t="s">
        <v>377</v>
      </c>
      <c r="K80" s="221" t="s">
        <v>378</v>
      </c>
      <c r="L80" s="222"/>
      <c r="M80" s="222"/>
      <c r="N80" s="222"/>
      <c r="O80" s="222"/>
      <c r="P80" s="222">
        <f>Q80-O80</f>
        <v>0</v>
      </c>
      <c r="Q80" s="222"/>
      <c r="R80" s="222"/>
      <c r="S80" s="224"/>
      <c r="T80" s="224"/>
      <c r="U80" s="193">
        <f t="shared" si="5"/>
        <v>0</v>
      </c>
      <c r="V80" s="222">
        <v>0</v>
      </c>
      <c r="W80" s="224">
        <v>10700</v>
      </c>
      <c r="X80" s="224"/>
      <c r="Y80" s="224"/>
      <c r="Z80" s="224"/>
      <c r="AA80" s="224"/>
      <c r="AB80" s="193">
        <f t="shared" si="91"/>
        <v>10700</v>
      </c>
      <c r="AC80" s="193">
        <f t="shared" si="92"/>
        <v>10700</v>
      </c>
      <c r="AD80" s="224"/>
      <c r="AE80" s="193">
        <f t="shared" si="8"/>
        <v>10700</v>
      </c>
      <c r="AF80" s="224"/>
      <c r="AG80" s="224"/>
      <c r="AI80" s="267">
        <f t="shared" si="95"/>
        <v>10700</v>
      </c>
    </row>
    <row r="81" spans="4:38" s="71" customFormat="1" ht="27" x14ac:dyDescent="0.25">
      <c r="D81" s="86" t="s">
        <v>307</v>
      </c>
      <c r="E81" s="67"/>
      <c r="F81" s="68"/>
      <c r="G81" s="68"/>
      <c r="H81" s="68"/>
      <c r="I81" s="69"/>
      <c r="J81" s="220" t="s">
        <v>377</v>
      </c>
      <c r="K81" s="221" t="s">
        <v>596</v>
      </c>
      <c r="L81" s="222"/>
      <c r="M81" s="222"/>
      <c r="N81" s="222"/>
      <c r="O81" s="222"/>
      <c r="P81" s="222">
        <f>Q81-O81</f>
        <v>0</v>
      </c>
      <c r="Q81" s="222"/>
      <c r="R81" s="222"/>
      <c r="S81" s="222"/>
      <c r="T81" s="222"/>
      <c r="U81" s="193">
        <f t="shared" si="5"/>
        <v>0</v>
      </c>
      <c r="V81" s="222">
        <v>0</v>
      </c>
      <c r="W81" s="222">
        <v>2600</v>
      </c>
      <c r="X81" s="222"/>
      <c r="Y81" s="222"/>
      <c r="Z81" s="222"/>
      <c r="AA81" s="222"/>
      <c r="AB81" s="193">
        <f t="shared" si="91"/>
        <v>2600</v>
      </c>
      <c r="AC81" s="193">
        <f t="shared" si="92"/>
        <v>2600</v>
      </c>
      <c r="AD81" s="222"/>
      <c r="AE81" s="193">
        <f t="shared" si="8"/>
        <v>2600</v>
      </c>
      <c r="AF81" s="222">
        <v>16900</v>
      </c>
      <c r="AG81" s="222">
        <v>17650</v>
      </c>
      <c r="AI81" s="267">
        <f t="shared" si="95"/>
        <v>2600</v>
      </c>
    </row>
    <row r="82" spans="4:38" s="71" customFormat="1" x14ac:dyDescent="0.25">
      <c r="D82" s="301"/>
      <c r="E82" s="67"/>
      <c r="F82" s="68"/>
      <c r="G82" s="68"/>
      <c r="H82" s="68"/>
      <c r="I82" s="302"/>
      <c r="J82" s="214" t="s">
        <v>597</v>
      </c>
      <c r="K82" s="215" t="s">
        <v>598</v>
      </c>
      <c r="L82" s="222"/>
      <c r="M82" s="222"/>
      <c r="N82" s="222"/>
      <c r="O82" s="222"/>
      <c r="P82" s="222"/>
      <c r="Q82" s="222"/>
      <c r="R82" s="222"/>
      <c r="S82" s="222"/>
      <c r="T82" s="222"/>
      <c r="U82" s="193"/>
      <c r="V82" s="222"/>
      <c r="W82" s="222"/>
      <c r="X82" s="242">
        <f>+X83</f>
        <v>39000</v>
      </c>
      <c r="Y82" s="222">
        <f>+Y83</f>
        <v>0</v>
      </c>
      <c r="Z82" s="222"/>
      <c r="AA82" s="222"/>
      <c r="AB82" s="222"/>
      <c r="AC82" s="222"/>
      <c r="AD82" s="222"/>
      <c r="AE82" s="193">
        <f t="shared" ref="AE82:AE83" si="96">SUM(V82:AD82)</f>
        <v>39000</v>
      </c>
      <c r="AF82" s="304">
        <f>+AF83</f>
        <v>40000</v>
      </c>
      <c r="AG82" s="304">
        <f>+AG83</f>
        <v>41000</v>
      </c>
      <c r="AH82" s="193">
        <f t="shared" ref="AH82:AH83" si="97">SUM(AF82:AG82)</f>
        <v>81000</v>
      </c>
      <c r="AI82" s="222"/>
      <c r="AJ82" s="222"/>
      <c r="AL82" s="267"/>
    </row>
    <row r="83" spans="4:38" s="71" customFormat="1" ht="27" x14ac:dyDescent="0.25">
      <c r="D83" s="301"/>
      <c r="E83" s="67"/>
      <c r="F83" s="68"/>
      <c r="G83" s="68"/>
      <c r="H83" s="68"/>
      <c r="I83" s="302"/>
      <c r="J83" s="220" t="s">
        <v>599</v>
      </c>
      <c r="K83" s="221" t="s">
        <v>600</v>
      </c>
      <c r="L83" s="222"/>
      <c r="M83" s="222"/>
      <c r="N83" s="222"/>
      <c r="O83" s="222"/>
      <c r="P83" s="222"/>
      <c r="Q83" s="222"/>
      <c r="R83" s="222"/>
      <c r="S83" s="222"/>
      <c r="T83" s="222"/>
      <c r="U83" s="193"/>
      <c r="V83" s="222"/>
      <c r="W83" s="222"/>
      <c r="X83" s="222">
        <v>39000</v>
      </c>
      <c r="Y83" s="222"/>
      <c r="Z83" s="222"/>
      <c r="AA83" s="222"/>
      <c r="AB83" s="222"/>
      <c r="AC83" s="222"/>
      <c r="AD83" s="222"/>
      <c r="AE83" s="193">
        <f t="shared" si="96"/>
        <v>39000</v>
      </c>
      <c r="AF83" s="193">
        <v>40000</v>
      </c>
      <c r="AG83" s="193">
        <v>41000</v>
      </c>
      <c r="AH83" s="193">
        <f t="shared" si="97"/>
        <v>81000</v>
      </c>
      <c r="AI83" s="222"/>
      <c r="AJ83" s="222"/>
      <c r="AL83" s="267"/>
    </row>
    <row r="84" spans="4:38" s="38" customFormat="1" x14ac:dyDescent="0.25">
      <c r="E84" s="60" t="s">
        <v>162</v>
      </c>
      <c r="F84" s="61"/>
      <c r="G84" s="61"/>
      <c r="H84" s="61"/>
      <c r="I84" s="62"/>
      <c r="J84" s="214" t="s">
        <v>223</v>
      </c>
      <c r="K84" s="215" t="s">
        <v>224</v>
      </c>
      <c r="L84" s="216">
        <f t="shared" ref="L84:AA84" si="98">SUM(L85+L92)</f>
        <v>0</v>
      </c>
      <c r="M84" s="216">
        <f t="shared" si="98"/>
        <v>0</v>
      </c>
      <c r="N84" s="216">
        <f t="shared" si="98"/>
        <v>0</v>
      </c>
      <c r="O84" s="216">
        <f t="shared" si="98"/>
        <v>0</v>
      </c>
      <c r="P84" s="216">
        <f t="shared" si="98"/>
        <v>0</v>
      </c>
      <c r="Q84" s="216">
        <f t="shared" si="98"/>
        <v>0</v>
      </c>
      <c r="R84" s="216"/>
      <c r="S84" s="216">
        <f t="shared" si="98"/>
        <v>0</v>
      </c>
      <c r="T84" s="216">
        <f t="shared" si="98"/>
        <v>0</v>
      </c>
      <c r="U84" s="193">
        <f t="shared" ref="U84:U147" si="99">SUM(S84:T84)</f>
        <v>0</v>
      </c>
      <c r="V84" s="216">
        <f t="shared" si="98"/>
        <v>50</v>
      </c>
      <c r="W84" s="216">
        <f t="shared" si="98"/>
        <v>0</v>
      </c>
      <c r="X84" s="216">
        <f t="shared" si="98"/>
        <v>0</v>
      </c>
      <c r="Y84" s="216">
        <f t="shared" si="98"/>
        <v>0</v>
      </c>
      <c r="Z84" s="216">
        <f t="shared" si="98"/>
        <v>0</v>
      </c>
      <c r="AA84" s="216">
        <f t="shared" si="98"/>
        <v>0</v>
      </c>
      <c r="AB84" s="193">
        <f t="shared" si="91"/>
        <v>50</v>
      </c>
      <c r="AC84" s="193">
        <f t="shared" si="92"/>
        <v>50</v>
      </c>
      <c r="AD84" s="216">
        <f t="shared" ref="AD84" si="100">SUM(AD85+AD92)</f>
        <v>0</v>
      </c>
      <c r="AE84" s="193">
        <f t="shared" ref="AE84:AE147" si="101">SUM(AC84:AD84)</f>
        <v>50</v>
      </c>
      <c r="AF84" s="216">
        <f>SUM(AF86:AF91)</f>
        <v>50</v>
      </c>
      <c r="AG84" s="216">
        <f>SUM(AG86:AG91)</f>
        <v>50</v>
      </c>
      <c r="AI84" s="267">
        <f t="shared" si="95"/>
        <v>50</v>
      </c>
    </row>
    <row r="85" spans="4:38" s="38" customFormat="1" x14ac:dyDescent="0.25">
      <c r="E85" s="60" t="s">
        <v>162</v>
      </c>
      <c r="F85" s="61"/>
      <c r="G85" s="61"/>
      <c r="H85" s="61"/>
      <c r="I85" s="62"/>
      <c r="J85" s="214" t="s">
        <v>225</v>
      </c>
      <c r="K85" s="215" t="s">
        <v>226</v>
      </c>
      <c r="L85" s="216">
        <f t="shared" ref="L85" si="102">SUM(L86:L91)</f>
        <v>0</v>
      </c>
      <c r="M85" s="216">
        <f>SUM(M86:M91)</f>
        <v>0</v>
      </c>
      <c r="N85" s="216">
        <f>SUM(N86:N91)</f>
        <v>0</v>
      </c>
      <c r="O85" s="216">
        <f>SUM(O86:O91)</f>
        <v>0</v>
      </c>
      <c r="P85" s="216">
        <f t="shared" ref="P85:AA85" si="103">SUM(P86:P91)</f>
        <v>0</v>
      </c>
      <c r="Q85" s="216">
        <f>SUM(Q86:Q91)</f>
        <v>0</v>
      </c>
      <c r="R85" s="216"/>
      <c r="S85" s="216">
        <f t="shared" si="103"/>
        <v>0</v>
      </c>
      <c r="T85" s="216">
        <f t="shared" si="103"/>
        <v>0</v>
      </c>
      <c r="U85" s="193">
        <f t="shared" si="99"/>
        <v>0</v>
      </c>
      <c r="V85" s="216">
        <f t="shared" si="103"/>
        <v>50</v>
      </c>
      <c r="W85" s="216">
        <f t="shared" si="103"/>
        <v>0</v>
      </c>
      <c r="X85" s="216">
        <f t="shared" si="103"/>
        <v>0</v>
      </c>
      <c r="Y85" s="216">
        <f t="shared" si="103"/>
        <v>0</v>
      </c>
      <c r="Z85" s="216">
        <f t="shared" si="103"/>
        <v>0</v>
      </c>
      <c r="AA85" s="216">
        <f t="shared" si="103"/>
        <v>0</v>
      </c>
      <c r="AB85" s="193">
        <f t="shared" si="91"/>
        <v>50</v>
      </c>
      <c r="AC85" s="193">
        <f t="shared" si="92"/>
        <v>50</v>
      </c>
      <c r="AD85" s="216">
        <f t="shared" ref="AD85" si="104">SUM(AD86:AD91)</f>
        <v>0</v>
      </c>
      <c r="AE85" s="193">
        <f t="shared" si="101"/>
        <v>50</v>
      </c>
      <c r="AF85" s="216">
        <f t="shared" ref="AF85:AG85" si="105">SUM(AF86:AF91)</f>
        <v>50</v>
      </c>
      <c r="AG85" s="216">
        <f t="shared" si="105"/>
        <v>50</v>
      </c>
      <c r="AI85" s="267">
        <f t="shared" si="95"/>
        <v>50</v>
      </c>
    </row>
    <row r="86" spans="4:38" s="71" customFormat="1" x14ac:dyDescent="0.25">
      <c r="E86" s="67" t="s">
        <v>162</v>
      </c>
      <c r="F86" s="68"/>
      <c r="G86" s="68"/>
      <c r="H86" s="68"/>
      <c r="I86" s="69"/>
      <c r="J86" s="223" t="s">
        <v>227</v>
      </c>
      <c r="K86" s="221" t="s">
        <v>228</v>
      </c>
      <c r="L86" s="222"/>
      <c r="M86" s="222"/>
      <c r="N86" s="222"/>
      <c r="O86" s="222"/>
      <c r="P86" s="222">
        <f t="shared" ref="P86:P91" si="106">Q86-O86</f>
        <v>0</v>
      </c>
      <c r="Q86" s="222"/>
      <c r="R86" s="222"/>
      <c r="S86" s="222"/>
      <c r="T86" s="222"/>
      <c r="U86" s="193">
        <f t="shared" si="99"/>
        <v>0</v>
      </c>
      <c r="V86" s="222"/>
      <c r="W86" s="222"/>
      <c r="X86" s="222"/>
      <c r="Y86" s="222"/>
      <c r="Z86" s="222"/>
      <c r="AA86" s="222"/>
      <c r="AB86" s="193">
        <f t="shared" si="91"/>
        <v>0</v>
      </c>
      <c r="AC86" s="193">
        <f t="shared" si="92"/>
        <v>0</v>
      </c>
      <c r="AD86" s="222"/>
      <c r="AE86" s="193">
        <f t="shared" si="101"/>
        <v>0</v>
      </c>
      <c r="AF86" s="222"/>
      <c r="AG86" s="222"/>
      <c r="AI86" s="267">
        <f t="shared" si="95"/>
        <v>0</v>
      </c>
    </row>
    <row r="87" spans="4:38" s="71" customFormat="1" x14ac:dyDescent="0.25">
      <c r="E87" s="67" t="s">
        <v>162</v>
      </c>
      <c r="F87" s="68"/>
      <c r="G87" s="68"/>
      <c r="H87" s="68"/>
      <c r="I87" s="69"/>
      <c r="J87" s="223" t="s">
        <v>229</v>
      </c>
      <c r="K87" s="221" t="s">
        <v>230</v>
      </c>
      <c r="L87" s="222"/>
      <c r="M87" s="222"/>
      <c r="N87" s="222"/>
      <c r="O87" s="222"/>
      <c r="P87" s="222">
        <f t="shared" si="106"/>
        <v>0</v>
      </c>
      <c r="Q87" s="222"/>
      <c r="R87" s="222"/>
      <c r="S87" s="222"/>
      <c r="T87" s="222"/>
      <c r="U87" s="193">
        <f t="shared" si="99"/>
        <v>0</v>
      </c>
      <c r="V87" s="222">
        <v>50</v>
      </c>
      <c r="W87" s="222"/>
      <c r="X87" s="222"/>
      <c r="Y87" s="222"/>
      <c r="Z87" s="222"/>
      <c r="AA87" s="222"/>
      <c r="AB87" s="193">
        <f t="shared" si="91"/>
        <v>50</v>
      </c>
      <c r="AC87" s="193">
        <f t="shared" si="92"/>
        <v>50</v>
      </c>
      <c r="AD87" s="222"/>
      <c r="AE87" s="193">
        <f t="shared" si="101"/>
        <v>50</v>
      </c>
      <c r="AF87" s="222">
        <v>50</v>
      </c>
      <c r="AG87" s="222">
        <v>50</v>
      </c>
      <c r="AI87" s="267">
        <f t="shared" si="95"/>
        <v>50</v>
      </c>
    </row>
    <row r="88" spans="4:38" s="71" customFormat="1" hidden="1" x14ac:dyDescent="0.25">
      <c r="E88" s="67" t="s">
        <v>162</v>
      </c>
      <c r="F88" s="68"/>
      <c r="G88" s="68"/>
      <c r="H88" s="68"/>
      <c r="I88" s="69"/>
      <c r="J88" s="223" t="s">
        <v>231</v>
      </c>
      <c r="K88" s="221" t="s">
        <v>232</v>
      </c>
      <c r="L88" s="222"/>
      <c r="M88" s="222"/>
      <c r="N88" s="222"/>
      <c r="O88" s="222"/>
      <c r="P88" s="222">
        <f t="shared" si="106"/>
        <v>0</v>
      </c>
      <c r="Q88" s="222"/>
      <c r="R88" s="222"/>
      <c r="S88" s="222"/>
      <c r="T88" s="222"/>
      <c r="U88" s="193">
        <f t="shared" si="99"/>
        <v>0</v>
      </c>
      <c r="V88" s="222"/>
      <c r="W88" s="222"/>
      <c r="X88" s="222"/>
      <c r="Y88" s="222"/>
      <c r="Z88" s="222"/>
      <c r="AA88" s="222"/>
      <c r="AB88" s="193">
        <f t="shared" si="91"/>
        <v>0</v>
      </c>
      <c r="AC88" s="193">
        <f t="shared" si="92"/>
        <v>0</v>
      </c>
      <c r="AD88" s="222"/>
      <c r="AE88" s="193">
        <f t="shared" si="101"/>
        <v>0</v>
      </c>
      <c r="AF88" s="222"/>
      <c r="AG88" s="222"/>
      <c r="AI88" s="267">
        <f t="shared" si="95"/>
        <v>0</v>
      </c>
      <c r="AK88" s="305"/>
      <c r="AL88" s="305"/>
    </row>
    <row r="89" spans="4:38" s="71" customFormat="1" hidden="1" x14ac:dyDescent="0.25">
      <c r="E89" s="67" t="s">
        <v>162</v>
      </c>
      <c r="F89" s="68"/>
      <c r="G89" s="68"/>
      <c r="H89" s="68"/>
      <c r="I89" s="69"/>
      <c r="J89" s="223" t="s">
        <v>233</v>
      </c>
      <c r="K89" s="221" t="s">
        <v>234</v>
      </c>
      <c r="L89" s="222"/>
      <c r="M89" s="222"/>
      <c r="N89" s="222"/>
      <c r="O89" s="222"/>
      <c r="P89" s="222">
        <f t="shared" si="106"/>
        <v>0</v>
      </c>
      <c r="Q89" s="222"/>
      <c r="R89" s="222"/>
      <c r="S89" s="222"/>
      <c r="T89" s="222"/>
      <c r="U89" s="193">
        <f t="shared" si="99"/>
        <v>0</v>
      </c>
      <c r="V89" s="222"/>
      <c r="W89" s="222"/>
      <c r="X89" s="222"/>
      <c r="Y89" s="222"/>
      <c r="Z89" s="222"/>
      <c r="AA89" s="222"/>
      <c r="AB89" s="193">
        <f t="shared" si="91"/>
        <v>0</v>
      </c>
      <c r="AC89" s="193">
        <f t="shared" si="92"/>
        <v>0</v>
      </c>
      <c r="AD89" s="222"/>
      <c r="AE89" s="193">
        <f t="shared" si="101"/>
        <v>0</v>
      </c>
      <c r="AF89" s="222"/>
      <c r="AG89" s="222"/>
      <c r="AI89" s="267">
        <f t="shared" si="95"/>
        <v>0</v>
      </c>
    </row>
    <row r="90" spans="4:38" s="70" customFormat="1" hidden="1" x14ac:dyDescent="0.25">
      <c r="E90" s="67" t="s">
        <v>162</v>
      </c>
      <c r="F90" s="68"/>
      <c r="G90" s="68"/>
      <c r="H90" s="68"/>
      <c r="I90" s="69"/>
      <c r="J90" s="223" t="s">
        <v>235</v>
      </c>
      <c r="K90" s="221" t="s">
        <v>236</v>
      </c>
      <c r="L90" s="222"/>
      <c r="M90" s="222"/>
      <c r="N90" s="222"/>
      <c r="O90" s="222"/>
      <c r="P90" s="222">
        <f t="shared" si="106"/>
        <v>0</v>
      </c>
      <c r="Q90" s="222"/>
      <c r="R90" s="222"/>
      <c r="S90" s="222"/>
      <c r="T90" s="222"/>
      <c r="U90" s="193">
        <f t="shared" si="99"/>
        <v>0</v>
      </c>
      <c r="V90" s="222"/>
      <c r="W90" s="222"/>
      <c r="X90" s="222"/>
      <c r="Y90" s="222"/>
      <c r="Z90" s="222"/>
      <c r="AA90" s="222"/>
      <c r="AB90" s="193">
        <f t="shared" si="91"/>
        <v>0</v>
      </c>
      <c r="AC90" s="193">
        <f t="shared" si="92"/>
        <v>0</v>
      </c>
      <c r="AD90" s="222"/>
      <c r="AE90" s="193">
        <f t="shared" si="101"/>
        <v>0</v>
      </c>
      <c r="AF90" s="222"/>
      <c r="AG90" s="222"/>
      <c r="AI90" s="267">
        <f t="shared" si="95"/>
        <v>0</v>
      </c>
    </row>
    <row r="91" spans="4:38" s="70" customFormat="1" hidden="1" x14ac:dyDescent="0.25">
      <c r="E91" s="67" t="s">
        <v>162</v>
      </c>
      <c r="F91" s="68"/>
      <c r="G91" s="68"/>
      <c r="H91" s="68"/>
      <c r="I91" s="69"/>
      <c r="J91" s="223" t="s">
        <v>237</v>
      </c>
      <c r="K91" s="221" t="s">
        <v>238</v>
      </c>
      <c r="L91" s="222"/>
      <c r="M91" s="222"/>
      <c r="N91" s="222"/>
      <c r="O91" s="222"/>
      <c r="P91" s="222">
        <f t="shared" si="106"/>
        <v>0</v>
      </c>
      <c r="Q91" s="222"/>
      <c r="R91" s="222"/>
      <c r="S91" s="222"/>
      <c r="T91" s="222"/>
      <c r="U91" s="193">
        <f t="shared" si="99"/>
        <v>0</v>
      </c>
      <c r="V91" s="222"/>
      <c r="W91" s="222"/>
      <c r="X91" s="222"/>
      <c r="Y91" s="222"/>
      <c r="Z91" s="222"/>
      <c r="AA91" s="222"/>
      <c r="AB91" s="193">
        <f t="shared" si="91"/>
        <v>0</v>
      </c>
      <c r="AC91" s="193">
        <f t="shared" si="92"/>
        <v>0</v>
      </c>
      <c r="AD91" s="222"/>
      <c r="AE91" s="193">
        <f t="shared" si="101"/>
        <v>0</v>
      </c>
      <c r="AF91" s="222"/>
      <c r="AG91" s="222"/>
      <c r="AI91" s="267">
        <f t="shared" si="95"/>
        <v>0</v>
      </c>
    </row>
    <row r="92" spans="4:38" s="38" customFormat="1" hidden="1" x14ac:dyDescent="0.25">
      <c r="E92" s="60" t="s">
        <v>162</v>
      </c>
      <c r="F92" s="61"/>
      <c r="G92" s="61"/>
      <c r="H92" s="61"/>
      <c r="I92" s="62"/>
      <c r="J92" s="214" t="s">
        <v>239</v>
      </c>
      <c r="K92" s="215" t="s">
        <v>240</v>
      </c>
      <c r="L92" s="216">
        <f t="shared" ref="L92:AA92" si="107">SUM(L93)</f>
        <v>0</v>
      </c>
      <c r="M92" s="216">
        <f t="shared" si="107"/>
        <v>0</v>
      </c>
      <c r="N92" s="216">
        <f t="shared" si="107"/>
        <v>0</v>
      </c>
      <c r="O92" s="216">
        <f t="shared" si="107"/>
        <v>0</v>
      </c>
      <c r="P92" s="216">
        <f t="shared" si="107"/>
        <v>0</v>
      </c>
      <c r="Q92" s="216">
        <f t="shared" si="107"/>
        <v>0</v>
      </c>
      <c r="R92" s="216"/>
      <c r="S92" s="216">
        <f t="shared" si="107"/>
        <v>0</v>
      </c>
      <c r="T92" s="216">
        <f t="shared" si="107"/>
        <v>0</v>
      </c>
      <c r="U92" s="193">
        <f t="shared" si="99"/>
        <v>0</v>
      </c>
      <c r="V92" s="216">
        <f t="shared" si="107"/>
        <v>0</v>
      </c>
      <c r="W92" s="216">
        <f t="shared" si="107"/>
        <v>0</v>
      </c>
      <c r="X92" s="216">
        <f t="shared" si="107"/>
        <v>0</v>
      </c>
      <c r="Y92" s="216">
        <f t="shared" si="107"/>
        <v>0</v>
      </c>
      <c r="Z92" s="216">
        <f t="shared" si="107"/>
        <v>0</v>
      </c>
      <c r="AA92" s="216">
        <f t="shared" si="107"/>
        <v>0</v>
      </c>
      <c r="AB92" s="193">
        <f t="shared" si="91"/>
        <v>0</v>
      </c>
      <c r="AC92" s="193">
        <f t="shared" si="92"/>
        <v>0</v>
      </c>
      <c r="AD92" s="216">
        <f t="shared" ref="AD92" si="108">SUM(AD93)</f>
        <v>0</v>
      </c>
      <c r="AE92" s="193">
        <f t="shared" si="101"/>
        <v>0</v>
      </c>
      <c r="AF92" s="216">
        <f t="shared" ref="AF92:AG92" si="109">SUM(AF93)</f>
        <v>0</v>
      </c>
      <c r="AG92" s="216">
        <f t="shared" si="109"/>
        <v>0</v>
      </c>
      <c r="AI92" s="267">
        <f t="shared" si="95"/>
        <v>0</v>
      </c>
    </row>
    <row r="93" spans="4:38" s="66" customFormat="1" hidden="1" x14ac:dyDescent="0.25">
      <c r="E93" s="63" t="s">
        <v>162</v>
      </c>
      <c r="F93" s="64"/>
      <c r="G93" s="64"/>
      <c r="H93" s="64"/>
      <c r="I93" s="69"/>
      <c r="J93" s="217" t="s">
        <v>241</v>
      </c>
      <c r="K93" s="218" t="s">
        <v>242</v>
      </c>
      <c r="L93" s="219">
        <f t="shared" ref="L93" si="110">SUM(L94:L96)</f>
        <v>0</v>
      </c>
      <c r="M93" s="219">
        <f>SUM(M94:M96)</f>
        <v>0</v>
      </c>
      <c r="N93" s="219">
        <f>SUM(N94:N96)</f>
        <v>0</v>
      </c>
      <c r="O93" s="219">
        <f>SUM(O94:O96)</f>
        <v>0</v>
      </c>
      <c r="P93" s="219">
        <f t="shared" ref="P93:AA93" si="111">SUM(P94:P96)</f>
        <v>0</v>
      </c>
      <c r="Q93" s="219">
        <f>SUM(Q94:Q96)</f>
        <v>0</v>
      </c>
      <c r="R93" s="219"/>
      <c r="S93" s="219">
        <f t="shared" si="111"/>
        <v>0</v>
      </c>
      <c r="T93" s="219">
        <f t="shared" si="111"/>
        <v>0</v>
      </c>
      <c r="U93" s="193">
        <f t="shared" si="99"/>
        <v>0</v>
      </c>
      <c r="V93" s="219">
        <f t="shared" si="111"/>
        <v>0</v>
      </c>
      <c r="W93" s="219">
        <f t="shared" si="111"/>
        <v>0</v>
      </c>
      <c r="X93" s="219">
        <f t="shared" si="111"/>
        <v>0</v>
      </c>
      <c r="Y93" s="219">
        <f t="shared" si="111"/>
        <v>0</v>
      </c>
      <c r="Z93" s="219">
        <f t="shared" si="111"/>
        <v>0</v>
      </c>
      <c r="AA93" s="219">
        <f t="shared" si="111"/>
        <v>0</v>
      </c>
      <c r="AB93" s="193">
        <f t="shared" si="91"/>
        <v>0</v>
      </c>
      <c r="AC93" s="193">
        <f t="shared" si="92"/>
        <v>0</v>
      </c>
      <c r="AD93" s="219">
        <f t="shared" ref="AD93" si="112">SUM(AD94:AD96)</f>
        <v>0</v>
      </c>
      <c r="AE93" s="193">
        <f t="shared" si="101"/>
        <v>0</v>
      </c>
      <c r="AF93" s="219">
        <f t="shared" ref="AF93:AG93" si="113">SUM(AF94:AF96)</f>
        <v>0</v>
      </c>
      <c r="AG93" s="219">
        <f t="shared" si="113"/>
        <v>0</v>
      </c>
      <c r="AI93" s="267">
        <f t="shared" si="95"/>
        <v>0</v>
      </c>
    </row>
    <row r="94" spans="4:38" s="71" customFormat="1" hidden="1" x14ac:dyDescent="0.25">
      <c r="E94" s="67" t="s">
        <v>162</v>
      </c>
      <c r="F94" s="68"/>
      <c r="G94" s="68"/>
      <c r="H94" s="68"/>
      <c r="I94" s="69"/>
      <c r="J94" s="223" t="s">
        <v>243</v>
      </c>
      <c r="K94" s="221" t="s">
        <v>244</v>
      </c>
      <c r="L94" s="222"/>
      <c r="M94" s="222"/>
      <c r="N94" s="222"/>
      <c r="O94" s="222"/>
      <c r="P94" s="222">
        <f>Q94-O94</f>
        <v>0</v>
      </c>
      <c r="Q94" s="222"/>
      <c r="R94" s="222"/>
      <c r="S94" s="222"/>
      <c r="T94" s="222"/>
      <c r="U94" s="193">
        <f t="shared" si="99"/>
        <v>0</v>
      </c>
      <c r="V94" s="222"/>
      <c r="W94" s="222"/>
      <c r="X94" s="222"/>
      <c r="Y94" s="222"/>
      <c r="Z94" s="222"/>
      <c r="AA94" s="222"/>
      <c r="AB94" s="193">
        <f t="shared" si="91"/>
        <v>0</v>
      </c>
      <c r="AC94" s="193">
        <f t="shared" si="92"/>
        <v>0</v>
      </c>
      <c r="AD94" s="222"/>
      <c r="AE94" s="193">
        <f t="shared" si="101"/>
        <v>0</v>
      </c>
      <c r="AF94" s="222"/>
      <c r="AG94" s="222"/>
      <c r="AI94" s="267">
        <f t="shared" si="95"/>
        <v>0</v>
      </c>
    </row>
    <row r="95" spans="4:38" s="71" customFormat="1" hidden="1" x14ac:dyDescent="0.25">
      <c r="E95" s="67" t="s">
        <v>162</v>
      </c>
      <c r="F95" s="68"/>
      <c r="G95" s="68"/>
      <c r="H95" s="68"/>
      <c r="I95" s="69"/>
      <c r="J95" s="223" t="s">
        <v>245</v>
      </c>
      <c r="K95" s="221" t="s">
        <v>246</v>
      </c>
      <c r="L95" s="224"/>
      <c r="M95" s="222"/>
      <c r="N95" s="222"/>
      <c r="O95" s="222"/>
      <c r="P95" s="222">
        <f>Q95-O95</f>
        <v>0</v>
      </c>
      <c r="Q95" s="222"/>
      <c r="R95" s="222"/>
      <c r="S95" s="224"/>
      <c r="T95" s="224"/>
      <c r="U95" s="193">
        <f t="shared" si="99"/>
        <v>0</v>
      </c>
      <c r="V95" s="224"/>
      <c r="W95" s="224"/>
      <c r="X95" s="224"/>
      <c r="Y95" s="224"/>
      <c r="Z95" s="224"/>
      <c r="AA95" s="224"/>
      <c r="AB95" s="193">
        <f t="shared" si="91"/>
        <v>0</v>
      </c>
      <c r="AC95" s="193">
        <f t="shared" si="92"/>
        <v>0</v>
      </c>
      <c r="AD95" s="224"/>
      <c r="AE95" s="193">
        <f t="shared" si="101"/>
        <v>0</v>
      </c>
      <c r="AF95" s="224"/>
      <c r="AG95" s="224"/>
      <c r="AI95" s="267">
        <f t="shared" si="95"/>
        <v>0</v>
      </c>
    </row>
    <row r="96" spans="4:38" s="70" customFormat="1" hidden="1" x14ac:dyDescent="0.25">
      <c r="E96" s="67" t="s">
        <v>162</v>
      </c>
      <c r="F96" s="68"/>
      <c r="G96" s="68"/>
      <c r="H96" s="68"/>
      <c r="I96" s="69"/>
      <c r="J96" s="223" t="s">
        <v>247</v>
      </c>
      <c r="K96" s="221" t="s">
        <v>248</v>
      </c>
      <c r="L96" s="222"/>
      <c r="M96" s="222"/>
      <c r="N96" s="222"/>
      <c r="O96" s="222"/>
      <c r="P96" s="222">
        <f>Q96-O96</f>
        <v>0</v>
      </c>
      <c r="Q96" s="222"/>
      <c r="R96" s="222"/>
      <c r="S96" s="222"/>
      <c r="T96" s="222"/>
      <c r="U96" s="193">
        <f t="shared" si="99"/>
        <v>0</v>
      </c>
      <c r="V96" s="222"/>
      <c r="W96" s="222"/>
      <c r="X96" s="222"/>
      <c r="Y96" s="222"/>
      <c r="Z96" s="222"/>
      <c r="AA96" s="222"/>
      <c r="AB96" s="193">
        <f t="shared" si="91"/>
        <v>0</v>
      </c>
      <c r="AC96" s="193">
        <f t="shared" si="92"/>
        <v>0</v>
      </c>
      <c r="AD96" s="222"/>
      <c r="AE96" s="193">
        <f t="shared" si="101"/>
        <v>0</v>
      </c>
      <c r="AF96" s="222"/>
      <c r="AG96" s="222"/>
      <c r="AI96" s="267">
        <f t="shared" si="95"/>
        <v>0</v>
      </c>
    </row>
    <row r="97" spans="4:35" s="38" customFormat="1" x14ac:dyDescent="0.25">
      <c r="E97" s="60"/>
      <c r="F97" s="61"/>
      <c r="G97" s="61"/>
      <c r="H97" s="61"/>
      <c r="I97" s="62"/>
      <c r="J97" s="214" t="s">
        <v>249</v>
      </c>
      <c r="K97" s="215" t="s">
        <v>250</v>
      </c>
      <c r="L97" s="216">
        <f t="shared" ref="L97:AA98" si="114">SUM(L98)</f>
        <v>0</v>
      </c>
      <c r="M97" s="216">
        <f t="shared" si="114"/>
        <v>0</v>
      </c>
      <c r="N97" s="216">
        <f t="shared" si="114"/>
        <v>0</v>
      </c>
      <c r="O97" s="216">
        <f t="shared" si="114"/>
        <v>0</v>
      </c>
      <c r="P97" s="216">
        <f t="shared" si="114"/>
        <v>0</v>
      </c>
      <c r="Q97" s="216">
        <f t="shared" si="114"/>
        <v>0</v>
      </c>
      <c r="R97" s="216"/>
      <c r="S97" s="216">
        <f t="shared" si="114"/>
        <v>0</v>
      </c>
      <c r="T97" s="216">
        <f t="shared" si="114"/>
        <v>0</v>
      </c>
      <c r="U97" s="193">
        <f t="shared" si="99"/>
        <v>0</v>
      </c>
      <c r="V97" s="216">
        <f t="shared" si="114"/>
        <v>29950</v>
      </c>
      <c r="W97" s="216">
        <f t="shared" si="114"/>
        <v>0</v>
      </c>
      <c r="X97" s="216">
        <f t="shared" si="114"/>
        <v>0</v>
      </c>
      <c r="Y97" s="216">
        <f t="shared" si="114"/>
        <v>0</v>
      </c>
      <c r="Z97" s="216">
        <f t="shared" si="114"/>
        <v>0</v>
      </c>
      <c r="AA97" s="216">
        <f t="shared" si="114"/>
        <v>0</v>
      </c>
      <c r="AB97" s="193">
        <f t="shared" si="91"/>
        <v>29950</v>
      </c>
      <c r="AC97" s="193">
        <f t="shared" si="92"/>
        <v>29950</v>
      </c>
      <c r="AD97" s="216">
        <f t="shared" ref="AD97:AD98" si="115">SUM(AD98)</f>
        <v>0</v>
      </c>
      <c r="AE97" s="193">
        <f t="shared" si="101"/>
        <v>29950</v>
      </c>
      <c r="AF97" s="216">
        <f>+AF98</f>
        <v>66050</v>
      </c>
      <c r="AG97" s="216">
        <f>+AG98</f>
        <v>69550</v>
      </c>
      <c r="AI97" s="267">
        <f t="shared" si="95"/>
        <v>29950</v>
      </c>
    </row>
    <row r="98" spans="4:35" s="38" customFormat="1" x14ac:dyDescent="0.25">
      <c r="E98" s="60" t="s">
        <v>162</v>
      </c>
      <c r="F98" s="61"/>
      <c r="G98" s="61"/>
      <c r="H98" s="61" t="s">
        <v>210</v>
      </c>
      <c r="I98" s="72" t="s">
        <v>251</v>
      </c>
      <c r="J98" s="214" t="s">
        <v>252</v>
      </c>
      <c r="K98" s="215" t="s">
        <v>253</v>
      </c>
      <c r="L98" s="216">
        <f t="shared" si="114"/>
        <v>0</v>
      </c>
      <c r="M98" s="216">
        <f t="shared" si="114"/>
        <v>0</v>
      </c>
      <c r="N98" s="216">
        <f t="shared" si="114"/>
        <v>0</v>
      </c>
      <c r="O98" s="216">
        <f t="shared" si="114"/>
        <v>0</v>
      </c>
      <c r="P98" s="216">
        <f t="shared" si="114"/>
        <v>0</v>
      </c>
      <c r="Q98" s="216">
        <f t="shared" si="114"/>
        <v>0</v>
      </c>
      <c r="R98" s="216"/>
      <c r="S98" s="216">
        <f t="shared" si="114"/>
        <v>0</v>
      </c>
      <c r="T98" s="216">
        <f t="shared" si="114"/>
        <v>0</v>
      </c>
      <c r="U98" s="193">
        <f t="shared" si="99"/>
        <v>0</v>
      </c>
      <c r="V98" s="216">
        <f t="shared" si="114"/>
        <v>29950</v>
      </c>
      <c r="W98" s="216">
        <f t="shared" si="114"/>
        <v>0</v>
      </c>
      <c r="X98" s="216">
        <f t="shared" si="114"/>
        <v>0</v>
      </c>
      <c r="Y98" s="216">
        <f t="shared" si="114"/>
        <v>0</v>
      </c>
      <c r="Z98" s="216">
        <f t="shared" si="114"/>
        <v>0</v>
      </c>
      <c r="AA98" s="216">
        <f t="shared" si="114"/>
        <v>0</v>
      </c>
      <c r="AB98" s="193">
        <f t="shared" si="91"/>
        <v>29950</v>
      </c>
      <c r="AC98" s="193">
        <f t="shared" si="92"/>
        <v>29950</v>
      </c>
      <c r="AD98" s="216">
        <f t="shared" si="115"/>
        <v>0</v>
      </c>
      <c r="AE98" s="193">
        <f t="shared" si="101"/>
        <v>29950</v>
      </c>
      <c r="AF98" s="216">
        <f t="shared" ref="AF98:AG98" si="116">SUM(AF99)</f>
        <v>66050</v>
      </c>
      <c r="AG98" s="216">
        <f t="shared" si="116"/>
        <v>69550</v>
      </c>
      <c r="AI98" s="267">
        <f t="shared" si="95"/>
        <v>29950</v>
      </c>
    </row>
    <row r="99" spans="4:35" s="66" customFormat="1" x14ac:dyDescent="0.25">
      <c r="E99" s="63" t="s">
        <v>162</v>
      </c>
      <c r="F99" s="64"/>
      <c r="G99" s="64"/>
      <c r="H99" s="64" t="s">
        <v>210</v>
      </c>
      <c r="I99" s="73" t="s">
        <v>251</v>
      </c>
      <c r="J99" s="217" t="s">
        <v>254</v>
      </c>
      <c r="K99" s="218" t="s">
        <v>255</v>
      </c>
      <c r="L99" s="219">
        <f t="shared" ref="L99:AA99" si="117">SUM(L100+L103+L105+L108)</f>
        <v>0</v>
      </c>
      <c r="M99" s="219">
        <f t="shared" si="117"/>
        <v>0</v>
      </c>
      <c r="N99" s="219">
        <f t="shared" si="117"/>
        <v>0</v>
      </c>
      <c r="O99" s="219">
        <f t="shared" si="117"/>
        <v>0</v>
      </c>
      <c r="P99" s="219">
        <f t="shared" si="117"/>
        <v>0</v>
      </c>
      <c r="Q99" s="219">
        <f t="shared" si="117"/>
        <v>0</v>
      </c>
      <c r="R99" s="219"/>
      <c r="S99" s="219">
        <f t="shared" si="117"/>
        <v>0</v>
      </c>
      <c r="T99" s="219">
        <f t="shared" si="117"/>
        <v>0</v>
      </c>
      <c r="U99" s="193">
        <f t="shared" si="99"/>
        <v>0</v>
      </c>
      <c r="V99" s="219">
        <f t="shared" si="117"/>
        <v>29950</v>
      </c>
      <c r="W99" s="219">
        <f t="shared" si="117"/>
        <v>0</v>
      </c>
      <c r="X99" s="219">
        <f t="shared" si="117"/>
        <v>0</v>
      </c>
      <c r="Y99" s="219">
        <f t="shared" si="117"/>
        <v>0</v>
      </c>
      <c r="Z99" s="219">
        <f t="shared" si="117"/>
        <v>0</v>
      </c>
      <c r="AA99" s="219">
        <f t="shared" si="117"/>
        <v>0</v>
      </c>
      <c r="AB99" s="193">
        <f t="shared" si="91"/>
        <v>29950</v>
      </c>
      <c r="AC99" s="193">
        <f t="shared" si="92"/>
        <v>29950</v>
      </c>
      <c r="AD99" s="219">
        <f t="shared" ref="AD99" si="118">SUM(AD100+AD103+AD105+AD108)</f>
        <v>0</v>
      </c>
      <c r="AE99" s="193">
        <f t="shared" si="101"/>
        <v>29950</v>
      </c>
      <c r="AF99" s="219">
        <f t="shared" ref="AF99:AG99" si="119">SUM(AF100+AF103+AF105+AF108)</f>
        <v>66050</v>
      </c>
      <c r="AG99" s="219">
        <f t="shared" si="119"/>
        <v>69550</v>
      </c>
      <c r="AI99" s="267">
        <f t="shared" si="95"/>
        <v>29950</v>
      </c>
    </row>
    <row r="100" spans="4:35" s="77" customFormat="1" x14ac:dyDescent="0.25">
      <c r="E100" s="74" t="s">
        <v>210</v>
      </c>
      <c r="F100" s="75"/>
      <c r="G100" s="75"/>
      <c r="H100" s="75"/>
      <c r="I100" s="76"/>
      <c r="J100" s="228" t="s">
        <v>256</v>
      </c>
      <c r="K100" s="229" t="s">
        <v>257</v>
      </c>
      <c r="L100" s="230">
        <f t="shared" ref="L100" si="120">SUM(L101:L102)</f>
        <v>0</v>
      </c>
      <c r="M100" s="230">
        <f>SUM(M101:M102)</f>
        <v>0</v>
      </c>
      <c r="N100" s="230">
        <f>SUM(N101:N102)</f>
        <v>0</v>
      </c>
      <c r="O100" s="230">
        <f t="shared" ref="O100:AA100" si="121">SUM(O101:O102)</f>
        <v>0</v>
      </c>
      <c r="P100" s="230">
        <f t="shared" si="121"/>
        <v>0</v>
      </c>
      <c r="Q100" s="230">
        <f t="shared" si="121"/>
        <v>0</v>
      </c>
      <c r="R100" s="230"/>
      <c r="S100" s="230">
        <f t="shared" si="121"/>
        <v>0</v>
      </c>
      <c r="T100" s="230">
        <f t="shared" si="121"/>
        <v>0</v>
      </c>
      <c r="U100" s="230">
        <f t="shared" si="121"/>
        <v>0</v>
      </c>
      <c r="V100" s="230">
        <f t="shared" si="121"/>
        <v>29950</v>
      </c>
      <c r="W100" s="230">
        <f t="shared" si="121"/>
        <v>0</v>
      </c>
      <c r="X100" s="230">
        <f t="shared" si="121"/>
        <v>0</v>
      </c>
      <c r="Y100" s="230">
        <f t="shared" si="121"/>
        <v>0</v>
      </c>
      <c r="Z100" s="230">
        <f t="shared" si="121"/>
        <v>0</v>
      </c>
      <c r="AA100" s="230">
        <f t="shared" si="121"/>
        <v>0</v>
      </c>
      <c r="AB100" s="193">
        <f t="shared" si="91"/>
        <v>29950</v>
      </c>
      <c r="AC100" s="193">
        <f t="shared" si="92"/>
        <v>29950</v>
      </c>
      <c r="AD100" s="230">
        <f t="shared" ref="AD100" si="122">SUM(AD101:AD102)</f>
        <v>0</v>
      </c>
      <c r="AE100" s="193">
        <f t="shared" si="101"/>
        <v>29950</v>
      </c>
      <c r="AF100" s="230">
        <f t="shared" ref="AF100:AG100" si="123">SUM(AF101:AF102)</f>
        <v>66050</v>
      </c>
      <c r="AG100" s="230">
        <f t="shared" si="123"/>
        <v>69550</v>
      </c>
      <c r="AI100" s="267">
        <f t="shared" si="95"/>
        <v>29950</v>
      </c>
    </row>
    <row r="101" spans="4:35" s="70" customFormat="1" x14ac:dyDescent="0.25">
      <c r="E101" s="67" t="s">
        <v>210</v>
      </c>
      <c r="F101" s="68"/>
      <c r="G101" s="68"/>
      <c r="H101" s="68"/>
      <c r="I101" s="69"/>
      <c r="J101" s="227" t="s">
        <v>256</v>
      </c>
      <c r="K101" s="220" t="s">
        <v>577</v>
      </c>
      <c r="L101" s="222"/>
      <c r="M101" s="222"/>
      <c r="N101" s="222"/>
      <c r="O101" s="222"/>
      <c r="P101" s="222">
        <f>Q101-O101</f>
        <v>0</v>
      </c>
      <c r="Q101" s="222"/>
      <c r="R101" s="222"/>
      <c r="S101" s="222"/>
      <c r="T101" s="222">
        <v>0</v>
      </c>
      <c r="U101" s="193">
        <f t="shared" si="99"/>
        <v>0</v>
      </c>
      <c r="V101" s="222">
        <v>29950</v>
      </c>
      <c r="W101" s="222">
        <v>0</v>
      </c>
      <c r="X101" s="222"/>
      <c r="Y101" s="222"/>
      <c r="Z101" s="222"/>
      <c r="AA101" s="222"/>
      <c r="AB101" s="193">
        <f t="shared" si="91"/>
        <v>29950</v>
      </c>
      <c r="AC101" s="193">
        <f t="shared" si="92"/>
        <v>29950</v>
      </c>
      <c r="AD101" s="222"/>
      <c r="AE101" s="193">
        <f t="shared" si="101"/>
        <v>29950</v>
      </c>
      <c r="AF101" s="222">
        <v>66050</v>
      </c>
      <c r="AG101" s="222">
        <v>69550</v>
      </c>
      <c r="AI101" s="267">
        <f t="shared" si="95"/>
        <v>29950</v>
      </c>
    </row>
    <row r="102" spans="4:35" s="70" customFormat="1" hidden="1" x14ac:dyDescent="0.25">
      <c r="E102" s="67" t="s">
        <v>210</v>
      </c>
      <c r="F102" s="68"/>
      <c r="G102" s="68"/>
      <c r="H102" s="68"/>
      <c r="I102" s="69"/>
      <c r="J102" s="227" t="s">
        <v>256</v>
      </c>
      <c r="K102" s="220" t="s">
        <v>258</v>
      </c>
      <c r="L102" s="222"/>
      <c r="M102" s="222"/>
      <c r="N102" s="222"/>
      <c r="O102" s="222"/>
      <c r="P102" s="222">
        <f>Q102-O102</f>
        <v>0</v>
      </c>
      <c r="Q102" s="222"/>
      <c r="R102" s="222"/>
      <c r="S102" s="222"/>
      <c r="T102" s="222"/>
      <c r="U102" s="193">
        <f t="shared" si="99"/>
        <v>0</v>
      </c>
      <c r="V102" s="222"/>
      <c r="W102" s="222"/>
      <c r="X102" s="222"/>
      <c r="Y102" s="222"/>
      <c r="Z102" s="222"/>
      <c r="AA102" s="222"/>
      <c r="AB102" s="193">
        <f t="shared" si="91"/>
        <v>0</v>
      </c>
      <c r="AC102" s="193">
        <f t="shared" si="92"/>
        <v>0</v>
      </c>
      <c r="AD102" s="222"/>
      <c r="AE102" s="193">
        <f t="shared" si="101"/>
        <v>0</v>
      </c>
      <c r="AF102" s="222"/>
      <c r="AG102" s="222"/>
      <c r="AI102" s="267">
        <f t="shared" si="95"/>
        <v>0</v>
      </c>
    </row>
    <row r="103" spans="4:35" s="77" customFormat="1" hidden="1" x14ac:dyDescent="0.25">
      <c r="E103" s="74" t="s">
        <v>251</v>
      </c>
      <c r="F103" s="75"/>
      <c r="G103" s="75"/>
      <c r="H103" s="75"/>
      <c r="I103" s="76"/>
      <c r="J103" s="228" t="s">
        <v>259</v>
      </c>
      <c r="K103" s="229" t="s">
        <v>260</v>
      </c>
      <c r="L103" s="230">
        <f t="shared" ref="L103:AA103" si="124">SUM(L104)</f>
        <v>0</v>
      </c>
      <c r="M103" s="230">
        <f t="shared" si="124"/>
        <v>0</v>
      </c>
      <c r="N103" s="230">
        <f t="shared" si="124"/>
        <v>0</v>
      </c>
      <c r="O103" s="230">
        <f t="shared" si="124"/>
        <v>0</v>
      </c>
      <c r="P103" s="230">
        <f t="shared" si="124"/>
        <v>0</v>
      </c>
      <c r="Q103" s="230">
        <f t="shared" si="124"/>
        <v>0</v>
      </c>
      <c r="R103" s="230"/>
      <c r="S103" s="230">
        <f t="shared" si="124"/>
        <v>0</v>
      </c>
      <c r="T103" s="230">
        <f t="shared" si="124"/>
        <v>0</v>
      </c>
      <c r="U103" s="193">
        <f t="shared" si="99"/>
        <v>0</v>
      </c>
      <c r="V103" s="230">
        <f t="shared" si="124"/>
        <v>0</v>
      </c>
      <c r="W103" s="230">
        <f t="shared" si="124"/>
        <v>0</v>
      </c>
      <c r="X103" s="230">
        <f t="shared" si="124"/>
        <v>0</v>
      </c>
      <c r="Y103" s="230">
        <f t="shared" si="124"/>
        <v>0</v>
      </c>
      <c r="Z103" s="230">
        <f t="shared" si="124"/>
        <v>0</v>
      </c>
      <c r="AA103" s="230">
        <f t="shared" si="124"/>
        <v>0</v>
      </c>
      <c r="AB103" s="193">
        <f t="shared" si="91"/>
        <v>0</v>
      </c>
      <c r="AC103" s="193">
        <f t="shared" si="92"/>
        <v>0</v>
      </c>
      <c r="AD103" s="230">
        <f t="shared" ref="AD103" si="125">SUM(AD104)</f>
        <v>0</v>
      </c>
      <c r="AE103" s="193">
        <f t="shared" si="101"/>
        <v>0</v>
      </c>
      <c r="AF103" s="230">
        <f t="shared" ref="AF103:AG103" si="126">SUM(AF104)</f>
        <v>0</v>
      </c>
      <c r="AG103" s="230">
        <f t="shared" si="126"/>
        <v>0</v>
      </c>
      <c r="AI103" s="267">
        <f t="shared" si="95"/>
        <v>0</v>
      </c>
    </row>
    <row r="104" spans="4:35" s="70" customFormat="1" hidden="1" x14ac:dyDescent="0.25">
      <c r="E104" s="67" t="s">
        <v>251</v>
      </c>
      <c r="F104" s="68"/>
      <c r="G104" s="68"/>
      <c r="H104" s="68"/>
      <c r="I104" s="69"/>
      <c r="J104" s="227" t="s">
        <v>259</v>
      </c>
      <c r="K104" s="220" t="s">
        <v>261</v>
      </c>
      <c r="L104" s="222"/>
      <c r="M104" s="222"/>
      <c r="N104" s="222"/>
      <c r="O104" s="222"/>
      <c r="P104" s="222">
        <f>Q104-O104</f>
        <v>0</v>
      </c>
      <c r="Q104" s="222"/>
      <c r="R104" s="222"/>
      <c r="S104" s="222"/>
      <c r="T104" s="222"/>
      <c r="U104" s="193">
        <f t="shared" si="99"/>
        <v>0</v>
      </c>
      <c r="V104" s="222"/>
      <c r="W104" s="222"/>
      <c r="X104" s="222"/>
      <c r="Y104" s="222"/>
      <c r="Z104" s="222"/>
      <c r="AA104" s="222"/>
      <c r="AB104" s="193">
        <f t="shared" si="91"/>
        <v>0</v>
      </c>
      <c r="AC104" s="193">
        <f t="shared" si="92"/>
        <v>0</v>
      </c>
      <c r="AD104" s="222"/>
      <c r="AE104" s="193">
        <f t="shared" si="101"/>
        <v>0</v>
      </c>
      <c r="AF104" s="222"/>
      <c r="AG104" s="222"/>
      <c r="AI104" s="267">
        <f t="shared" si="95"/>
        <v>0</v>
      </c>
    </row>
    <row r="105" spans="4:35" s="77" customFormat="1" x14ac:dyDescent="0.25">
      <c r="E105" s="74" t="s">
        <v>162</v>
      </c>
      <c r="F105" s="75"/>
      <c r="G105" s="75"/>
      <c r="H105" s="75" t="s">
        <v>210</v>
      </c>
      <c r="I105" s="76"/>
      <c r="J105" s="228" t="s">
        <v>262</v>
      </c>
      <c r="K105" s="229" t="s">
        <v>263</v>
      </c>
      <c r="L105" s="230">
        <f t="shared" ref="L105:AA105" si="127">SUM(L106:L107)</f>
        <v>0</v>
      </c>
      <c r="M105" s="230">
        <f t="shared" si="127"/>
        <v>0</v>
      </c>
      <c r="N105" s="230">
        <f t="shared" si="127"/>
        <v>0</v>
      </c>
      <c r="O105" s="230">
        <f t="shared" si="127"/>
        <v>0</v>
      </c>
      <c r="P105" s="230">
        <f t="shared" si="127"/>
        <v>0</v>
      </c>
      <c r="Q105" s="230">
        <f t="shared" si="127"/>
        <v>0</v>
      </c>
      <c r="R105" s="230"/>
      <c r="S105" s="230">
        <f t="shared" si="127"/>
        <v>0</v>
      </c>
      <c r="T105" s="230">
        <f t="shared" si="127"/>
        <v>0</v>
      </c>
      <c r="U105" s="193">
        <f t="shared" si="99"/>
        <v>0</v>
      </c>
      <c r="V105" s="230">
        <f t="shared" si="127"/>
        <v>0</v>
      </c>
      <c r="W105" s="230">
        <f t="shared" si="127"/>
        <v>0</v>
      </c>
      <c r="X105" s="230">
        <f t="shared" si="127"/>
        <v>0</v>
      </c>
      <c r="Y105" s="230">
        <f t="shared" si="127"/>
        <v>0</v>
      </c>
      <c r="Z105" s="230">
        <f t="shared" si="127"/>
        <v>0</v>
      </c>
      <c r="AA105" s="230">
        <f t="shared" si="127"/>
        <v>0</v>
      </c>
      <c r="AB105" s="193">
        <f t="shared" si="91"/>
        <v>0</v>
      </c>
      <c r="AC105" s="193">
        <f t="shared" si="92"/>
        <v>0</v>
      </c>
      <c r="AD105" s="230">
        <f t="shared" ref="AD105" si="128">SUM(AD106:AD107)</f>
        <v>0</v>
      </c>
      <c r="AE105" s="193">
        <f t="shared" si="101"/>
        <v>0</v>
      </c>
      <c r="AF105" s="230">
        <f t="shared" ref="AF105:AG105" si="129">SUM(AF106:AF107)</f>
        <v>0</v>
      </c>
      <c r="AG105" s="230">
        <f t="shared" si="129"/>
        <v>0</v>
      </c>
      <c r="AI105" s="267">
        <f t="shared" si="95"/>
        <v>0</v>
      </c>
    </row>
    <row r="106" spans="4:35" s="70" customFormat="1" hidden="1" x14ac:dyDescent="0.25">
      <c r="E106" s="67" t="s">
        <v>162</v>
      </c>
      <c r="F106" s="68"/>
      <c r="G106" s="68"/>
      <c r="H106" s="68" t="s">
        <v>210</v>
      </c>
      <c r="I106" s="69"/>
      <c r="J106" s="227" t="s">
        <v>262</v>
      </c>
      <c r="K106" s="220" t="s">
        <v>264</v>
      </c>
      <c r="L106" s="222"/>
      <c r="M106" s="222"/>
      <c r="N106" s="222"/>
      <c r="O106" s="222"/>
      <c r="P106" s="222">
        <f>Q106-O106</f>
        <v>0</v>
      </c>
      <c r="Q106" s="222"/>
      <c r="R106" s="222"/>
      <c r="S106" s="222"/>
      <c r="T106" s="222"/>
      <c r="U106" s="193">
        <f t="shared" si="99"/>
        <v>0</v>
      </c>
      <c r="V106" s="222">
        <v>0</v>
      </c>
      <c r="W106" s="222"/>
      <c r="X106" s="222"/>
      <c r="Y106" s="222"/>
      <c r="Z106" s="222"/>
      <c r="AA106" s="222"/>
      <c r="AB106" s="193">
        <f t="shared" si="91"/>
        <v>0</v>
      </c>
      <c r="AC106" s="193">
        <f t="shared" si="92"/>
        <v>0</v>
      </c>
      <c r="AD106" s="222"/>
      <c r="AE106" s="193">
        <f t="shared" si="101"/>
        <v>0</v>
      </c>
      <c r="AF106" s="222"/>
      <c r="AG106" s="222"/>
      <c r="AI106" s="267">
        <f t="shared" si="95"/>
        <v>0</v>
      </c>
    </row>
    <row r="107" spans="4:35" s="70" customFormat="1" hidden="1" x14ac:dyDescent="0.25">
      <c r="E107" s="67" t="s">
        <v>162</v>
      </c>
      <c r="F107" s="68"/>
      <c r="G107" s="68"/>
      <c r="H107" s="68" t="s">
        <v>210</v>
      </c>
      <c r="I107" s="69"/>
      <c r="J107" s="227" t="s">
        <v>262</v>
      </c>
      <c r="K107" s="220" t="s">
        <v>264</v>
      </c>
      <c r="L107" s="222"/>
      <c r="M107" s="222"/>
      <c r="N107" s="222"/>
      <c r="O107" s="222"/>
      <c r="P107" s="222">
        <f>Q107-O107</f>
        <v>0</v>
      </c>
      <c r="Q107" s="222"/>
      <c r="R107" s="222"/>
      <c r="S107" s="222"/>
      <c r="T107" s="222"/>
      <c r="U107" s="193">
        <f t="shared" si="99"/>
        <v>0</v>
      </c>
      <c r="V107" s="222"/>
      <c r="W107" s="222"/>
      <c r="X107" s="222"/>
      <c r="Y107" s="222"/>
      <c r="Z107" s="222"/>
      <c r="AA107" s="222"/>
      <c r="AB107" s="193">
        <f t="shared" si="91"/>
        <v>0</v>
      </c>
      <c r="AC107" s="193">
        <f t="shared" si="92"/>
        <v>0</v>
      </c>
      <c r="AD107" s="222"/>
      <c r="AE107" s="193">
        <f t="shared" si="101"/>
        <v>0</v>
      </c>
      <c r="AF107" s="222"/>
      <c r="AG107" s="222"/>
      <c r="AI107" s="267">
        <f t="shared" si="95"/>
        <v>0</v>
      </c>
    </row>
    <row r="108" spans="4:35" s="77" customFormat="1" hidden="1" x14ac:dyDescent="0.25">
      <c r="E108" s="74" t="s">
        <v>162</v>
      </c>
      <c r="F108" s="75"/>
      <c r="G108" s="75"/>
      <c r="H108" s="75"/>
      <c r="I108" s="76"/>
      <c r="J108" s="228" t="s">
        <v>265</v>
      </c>
      <c r="K108" s="229" t="s">
        <v>255</v>
      </c>
      <c r="L108" s="230">
        <f t="shared" ref="L108" si="130">SUM(L109:L111)</f>
        <v>0</v>
      </c>
      <c r="M108" s="230">
        <f>SUM(M109:M111)</f>
        <v>0</v>
      </c>
      <c r="N108" s="230">
        <f>SUM(N109:N111)</f>
        <v>0</v>
      </c>
      <c r="O108" s="230">
        <f t="shared" ref="O108:AA108" si="131">SUM(O109:O111)</f>
        <v>0</v>
      </c>
      <c r="P108" s="230">
        <f t="shared" si="131"/>
        <v>0</v>
      </c>
      <c r="Q108" s="230">
        <f t="shared" si="131"/>
        <v>0</v>
      </c>
      <c r="R108" s="230"/>
      <c r="S108" s="230">
        <f t="shared" si="131"/>
        <v>0</v>
      </c>
      <c r="T108" s="230">
        <f t="shared" si="131"/>
        <v>0</v>
      </c>
      <c r="U108" s="193">
        <f t="shared" si="99"/>
        <v>0</v>
      </c>
      <c r="V108" s="230">
        <f t="shared" si="131"/>
        <v>0</v>
      </c>
      <c r="W108" s="230">
        <f t="shared" si="131"/>
        <v>0</v>
      </c>
      <c r="X108" s="230">
        <f t="shared" si="131"/>
        <v>0</v>
      </c>
      <c r="Y108" s="230">
        <f t="shared" si="131"/>
        <v>0</v>
      </c>
      <c r="Z108" s="230">
        <f t="shared" si="131"/>
        <v>0</v>
      </c>
      <c r="AA108" s="230">
        <f t="shared" si="131"/>
        <v>0</v>
      </c>
      <c r="AB108" s="193">
        <f t="shared" si="91"/>
        <v>0</v>
      </c>
      <c r="AC108" s="193">
        <f t="shared" si="92"/>
        <v>0</v>
      </c>
      <c r="AD108" s="230">
        <f t="shared" ref="AD108" si="132">SUM(AD109:AD111)</f>
        <v>0</v>
      </c>
      <c r="AE108" s="193">
        <f t="shared" si="101"/>
        <v>0</v>
      </c>
      <c r="AF108" s="230">
        <f t="shared" ref="AF108:AG108" si="133">SUM(AF109:AF111)</f>
        <v>0</v>
      </c>
      <c r="AG108" s="230">
        <f t="shared" si="133"/>
        <v>0</v>
      </c>
      <c r="AI108" s="267">
        <f t="shared" si="95"/>
        <v>0</v>
      </c>
    </row>
    <row r="109" spans="4:35" s="70" customFormat="1" hidden="1" x14ac:dyDescent="0.25">
      <c r="E109" s="67" t="s">
        <v>162</v>
      </c>
      <c r="F109" s="68"/>
      <c r="G109" s="68"/>
      <c r="H109" s="68"/>
      <c r="I109" s="69"/>
      <c r="J109" s="227" t="s">
        <v>265</v>
      </c>
      <c r="K109" s="220" t="s">
        <v>266</v>
      </c>
      <c r="L109" s="222"/>
      <c r="M109" s="222"/>
      <c r="N109" s="222"/>
      <c r="O109" s="222"/>
      <c r="P109" s="222">
        <f>Q109-O109</f>
        <v>0</v>
      </c>
      <c r="Q109" s="222"/>
      <c r="R109" s="222"/>
      <c r="S109" s="222"/>
      <c r="T109" s="222"/>
      <c r="U109" s="193">
        <f t="shared" si="99"/>
        <v>0</v>
      </c>
      <c r="V109" s="222"/>
      <c r="W109" s="222"/>
      <c r="X109" s="222"/>
      <c r="Y109" s="222"/>
      <c r="Z109" s="222"/>
      <c r="AA109" s="222"/>
      <c r="AB109" s="193">
        <f t="shared" si="91"/>
        <v>0</v>
      </c>
      <c r="AC109" s="193">
        <f t="shared" si="92"/>
        <v>0</v>
      </c>
      <c r="AD109" s="222"/>
      <c r="AE109" s="193">
        <f t="shared" si="101"/>
        <v>0</v>
      </c>
      <c r="AF109" s="222"/>
      <c r="AG109" s="222"/>
      <c r="AI109" s="267">
        <f t="shared" si="95"/>
        <v>0</v>
      </c>
    </row>
    <row r="110" spans="4:35" s="70" customFormat="1" hidden="1" x14ac:dyDescent="0.25">
      <c r="E110" s="67" t="s">
        <v>162</v>
      </c>
      <c r="F110" s="68"/>
      <c r="G110" s="68"/>
      <c r="H110" s="68"/>
      <c r="I110" s="69"/>
      <c r="J110" s="227" t="s">
        <v>265</v>
      </c>
      <c r="K110" s="220" t="s">
        <v>267</v>
      </c>
      <c r="L110" s="222"/>
      <c r="M110" s="222"/>
      <c r="N110" s="222"/>
      <c r="O110" s="222"/>
      <c r="P110" s="222">
        <f>Q110-O110</f>
        <v>0</v>
      </c>
      <c r="Q110" s="222"/>
      <c r="R110" s="222"/>
      <c r="S110" s="222"/>
      <c r="T110" s="222"/>
      <c r="U110" s="193">
        <f t="shared" si="99"/>
        <v>0</v>
      </c>
      <c r="V110" s="222"/>
      <c r="W110" s="222"/>
      <c r="X110" s="222"/>
      <c r="Y110" s="222"/>
      <c r="Z110" s="222"/>
      <c r="AA110" s="222"/>
      <c r="AB110" s="193">
        <f t="shared" si="91"/>
        <v>0</v>
      </c>
      <c r="AC110" s="193">
        <f t="shared" si="92"/>
        <v>0</v>
      </c>
      <c r="AD110" s="222"/>
      <c r="AE110" s="193">
        <f t="shared" si="101"/>
        <v>0</v>
      </c>
      <c r="AF110" s="222"/>
      <c r="AG110" s="222"/>
      <c r="AI110" s="267">
        <f t="shared" si="95"/>
        <v>0</v>
      </c>
    </row>
    <row r="111" spans="4:35" s="71" customFormat="1" hidden="1" x14ac:dyDescent="0.25">
      <c r="E111" s="67" t="s">
        <v>162</v>
      </c>
      <c r="F111" s="68"/>
      <c r="G111" s="68"/>
      <c r="H111" s="68"/>
      <c r="I111" s="69"/>
      <c r="J111" s="223" t="s">
        <v>265</v>
      </c>
      <c r="K111" s="221" t="s">
        <v>255</v>
      </c>
      <c r="L111" s="222"/>
      <c r="M111" s="222"/>
      <c r="N111" s="222"/>
      <c r="O111" s="222"/>
      <c r="P111" s="222">
        <v>0</v>
      </c>
      <c r="Q111" s="222"/>
      <c r="R111" s="222"/>
      <c r="S111" s="222"/>
      <c r="T111" s="222"/>
      <c r="U111" s="193">
        <f t="shared" si="99"/>
        <v>0</v>
      </c>
      <c r="V111" s="222"/>
      <c r="W111" s="222"/>
      <c r="X111" s="222"/>
      <c r="Y111" s="222"/>
      <c r="Z111" s="222"/>
      <c r="AA111" s="222"/>
      <c r="AB111" s="193">
        <f t="shared" si="91"/>
        <v>0</v>
      </c>
      <c r="AC111" s="193">
        <f t="shared" si="92"/>
        <v>0</v>
      </c>
      <c r="AD111" s="222"/>
      <c r="AE111" s="193">
        <f t="shared" si="101"/>
        <v>0</v>
      </c>
      <c r="AF111" s="222"/>
      <c r="AG111" s="222"/>
      <c r="AI111" s="267">
        <f t="shared" si="95"/>
        <v>0</v>
      </c>
    </row>
    <row r="112" spans="4:35" s="38" customFormat="1" ht="33.75" customHeight="1" x14ac:dyDescent="0.25">
      <c r="D112" s="84" t="s">
        <v>379</v>
      </c>
      <c r="E112" s="60" t="s">
        <v>162</v>
      </c>
      <c r="F112" s="61" t="s">
        <v>380</v>
      </c>
      <c r="G112" s="61"/>
      <c r="H112" s="61"/>
      <c r="I112" s="62"/>
      <c r="J112" s="214" t="s">
        <v>268</v>
      </c>
      <c r="K112" s="215" t="s">
        <v>269</v>
      </c>
      <c r="L112" s="216">
        <f>SUM(L113+L119)</f>
        <v>0</v>
      </c>
      <c r="M112" s="216">
        <f t="shared" ref="M112:AA112" si="134">SUM(M113+M119)</f>
        <v>0</v>
      </c>
      <c r="N112" s="216">
        <f t="shared" si="134"/>
        <v>0</v>
      </c>
      <c r="O112" s="216">
        <f t="shared" si="134"/>
        <v>0</v>
      </c>
      <c r="P112" s="216">
        <f t="shared" si="134"/>
        <v>0</v>
      </c>
      <c r="Q112" s="216">
        <f t="shared" si="134"/>
        <v>0</v>
      </c>
      <c r="R112" s="216"/>
      <c r="S112" s="216">
        <f t="shared" si="134"/>
        <v>0</v>
      </c>
      <c r="T112" s="216">
        <f t="shared" si="134"/>
        <v>0</v>
      </c>
      <c r="U112" s="193">
        <f t="shared" si="99"/>
        <v>0</v>
      </c>
      <c r="V112" s="216">
        <f t="shared" si="134"/>
        <v>5000</v>
      </c>
      <c r="W112" s="216">
        <f t="shared" si="134"/>
        <v>0</v>
      </c>
      <c r="X112" s="216">
        <f t="shared" si="134"/>
        <v>0</v>
      </c>
      <c r="Y112" s="216">
        <f t="shared" si="134"/>
        <v>0</v>
      </c>
      <c r="Z112" s="216">
        <f t="shared" si="134"/>
        <v>2800</v>
      </c>
      <c r="AA112" s="216">
        <f t="shared" si="134"/>
        <v>0</v>
      </c>
      <c r="AB112" s="193">
        <f t="shared" si="91"/>
        <v>7800</v>
      </c>
      <c r="AC112" s="193">
        <f t="shared" si="92"/>
        <v>7800</v>
      </c>
      <c r="AD112" s="216">
        <f t="shared" ref="AD112" si="135">SUM(AD113+AD119)</f>
        <v>0</v>
      </c>
      <c r="AE112" s="193">
        <f t="shared" si="101"/>
        <v>7800</v>
      </c>
      <c r="AF112" s="216">
        <f>+AF113+AF119</f>
        <v>5100</v>
      </c>
      <c r="AG112" s="216">
        <f>+AG113+AG119</f>
        <v>5100</v>
      </c>
      <c r="AI112" s="267">
        <f t="shared" si="95"/>
        <v>7800</v>
      </c>
    </row>
    <row r="113" spans="4:35" s="38" customFormat="1" x14ac:dyDescent="0.25">
      <c r="D113" s="84" t="s">
        <v>381</v>
      </c>
      <c r="E113" s="60" t="s">
        <v>162</v>
      </c>
      <c r="F113" s="61"/>
      <c r="G113" s="61"/>
      <c r="H113" s="61"/>
      <c r="I113" s="62"/>
      <c r="J113" s="214" t="s">
        <v>270</v>
      </c>
      <c r="K113" s="215" t="s">
        <v>271</v>
      </c>
      <c r="L113" s="216">
        <f>SUM(L114+L117)</f>
        <v>0</v>
      </c>
      <c r="M113" s="216">
        <f t="shared" ref="M113:AA113" si="136">SUM(M114+M117)</f>
        <v>0</v>
      </c>
      <c r="N113" s="216">
        <f t="shared" si="136"/>
        <v>0</v>
      </c>
      <c r="O113" s="216">
        <f t="shared" si="136"/>
        <v>0</v>
      </c>
      <c r="P113" s="216">
        <f t="shared" si="136"/>
        <v>0</v>
      </c>
      <c r="Q113" s="216">
        <f t="shared" si="136"/>
        <v>0</v>
      </c>
      <c r="R113" s="216"/>
      <c r="S113" s="216">
        <f t="shared" si="136"/>
        <v>0</v>
      </c>
      <c r="T113" s="216">
        <f t="shared" si="136"/>
        <v>0</v>
      </c>
      <c r="U113" s="193">
        <f t="shared" si="99"/>
        <v>0</v>
      </c>
      <c r="V113" s="216">
        <f t="shared" si="136"/>
        <v>5000</v>
      </c>
      <c r="W113" s="216">
        <f t="shared" si="136"/>
        <v>0</v>
      </c>
      <c r="X113" s="216">
        <f t="shared" si="136"/>
        <v>0</v>
      </c>
      <c r="Y113" s="216">
        <f t="shared" si="136"/>
        <v>0</v>
      </c>
      <c r="Z113" s="216">
        <f t="shared" si="136"/>
        <v>0</v>
      </c>
      <c r="AA113" s="216">
        <f t="shared" si="136"/>
        <v>0</v>
      </c>
      <c r="AB113" s="193">
        <f t="shared" ref="AB113:AB144" si="137">SUM(V113:AA113)</f>
        <v>5000</v>
      </c>
      <c r="AC113" s="193">
        <f t="shared" ref="AC113:AC144" si="138">SUM(U113+AB113)</f>
        <v>5000</v>
      </c>
      <c r="AD113" s="216">
        <f t="shared" ref="AD113" si="139">SUM(AD114+AD117)</f>
        <v>0</v>
      </c>
      <c r="AE113" s="193">
        <f t="shared" si="101"/>
        <v>5000</v>
      </c>
      <c r="AF113" s="216">
        <f t="shared" ref="AF113:AG113" si="140">SUM(AF114+AF117)</f>
        <v>2500</v>
      </c>
      <c r="AG113" s="216">
        <f t="shared" si="140"/>
        <v>2500</v>
      </c>
      <c r="AI113" s="267">
        <f t="shared" ref="AI113:AI144" si="141">SUM(S113+AB113)</f>
        <v>5000</v>
      </c>
    </row>
    <row r="114" spans="4:35" s="66" customFormat="1" ht="15.75" hidden="1" customHeight="1" x14ac:dyDescent="0.25">
      <c r="D114" s="85" t="s">
        <v>382</v>
      </c>
      <c r="E114" s="60" t="s">
        <v>162</v>
      </c>
      <c r="F114" s="61"/>
      <c r="G114" s="61"/>
      <c r="H114" s="61"/>
      <c r="I114" s="65"/>
      <c r="J114" s="217" t="s">
        <v>272</v>
      </c>
      <c r="K114" s="218" t="s">
        <v>273</v>
      </c>
      <c r="L114" s="219">
        <f>SUM(L115:L116)</f>
        <v>0</v>
      </c>
      <c r="M114" s="219">
        <f t="shared" ref="M114:AA114" si="142">SUM(M115:M116)</f>
        <v>0</v>
      </c>
      <c r="N114" s="219">
        <f t="shared" si="142"/>
        <v>0</v>
      </c>
      <c r="O114" s="219">
        <f t="shared" si="142"/>
        <v>0</v>
      </c>
      <c r="P114" s="219">
        <f t="shared" si="142"/>
        <v>0</v>
      </c>
      <c r="Q114" s="219">
        <f t="shared" si="142"/>
        <v>0</v>
      </c>
      <c r="R114" s="219"/>
      <c r="S114" s="219">
        <f t="shared" si="142"/>
        <v>0</v>
      </c>
      <c r="T114" s="219">
        <f t="shared" si="142"/>
        <v>0</v>
      </c>
      <c r="U114" s="193">
        <f t="shared" si="99"/>
        <v>0</v>
      </c>
      <c r="V114" s="219">
        <f t="shared" si="142"/>
        <v>0</v>
      </c>
      <c r="W114" s="219">
        <f t="shared" si="142"/>
        <v>0</v>
      </c>
      <c r="X114" s="219">
        <f t="shared" si="142"/>
        <v>0</v>
      </c>
      <c r="Y114" s="219">
        <f t="shared" si="142"/>
        <v>0</v>
      </c>
      <c r="Z114" s="219">
        <f t="shared" si="142"/>
        <v>0</v>
      </c>
      <c r="AA114" s="219">
        <f t="shared" si="142"/>
        <v>0</v>
      </c>
      <c r="AB114" s="193">
        <f t="shared" si="137"/>
        <v>0</v>
      </c>
      <c r="AC114" s="193">
        <f t="shared" si="138"/>
        <v>0</v>
      </c>
      <c r="AD114" s="219">
        <f t="shared" ref="AD114" si="143">SUM(AD115:AD116)</f>
        <v>0</v>
      </c>
      <c r="AE114" s="193">
        <f t="shared" si="101"/>
        <v>0</v>
      </c>
      <c r="AF114" s="219">
        <f t="shared" ref="AF114:AG114" si="144">SUM(AF115:AF116)</f>
        <v>0</v>
      </c>
      <c r="AG114" s="219">
        <f t="shared" si="144"/>
        <v>0</v>
      </c>
      <c r="AI114" s="267">
        <f t="shared" si="141"/>
        <v>0</v>
      </c>
    </row>
    <row r="115" spans="4:35" s="70" customFormat="1" hidden="1" x14ac:dyDescent="0.25">
      <c r="D115" s="86" t="s">
        <v>383</v>
      </c>
      <c r="E115" s="60" t="s">
        <v>162</v>
      </c>
      <c r="F115" s="61"/>
      <c r="G115" s="61"/>
      <c r="H115" s="61"/>
      <c r="I115" s="69"/>
      <c r="J115" s="223" t="s">
        <v>274</v>
      </c>
      <c r="K115" s="221" t="s">
        <v>275</v>
      </c>
      <c r="L115" s="222"/>
      <c r="M115" s="222"/>
      <c r="N115" s="222"/>
      <c r="O115" s="222"/>
      <c r="P115" s="222">
        <f>Q115-O115</f>
        <v>0</v>
      </c>
      <c r="Q115" s="222"/>
      <c r="R115" s="222"/>
      <c r="S115" s="222"/>
      <c r="T115" s="222"/>
      <c r="U115" s="193">
        <f t="shared" si="99"/>
        <v>0</v>
      </c>
      <c r="V115" s="222"/>
      <c r="W115" s="222"/>
      <c r="X115" s="222"/>
      <c r="Y115" s="222"/>
      <c r="Z115" s="222"/>
      <c r="AA115" s="222"/>
      <c r="AB115" s="193">
        <f t="shared" si="137"/>
        <v>0</v>
      </c>
      <c r="AC115" s="193">
        <f t="shared" si="138"/>
        <v>0</v>
      </c>
      <c r="AD115" s="222"/>
      <c r="AE115" s="193">
        <f t="shared" si="101"/>
        <v>0</v>
      </c>
      <c r="AF115" s="222"/>
      <c r="AG115" s="222"/>
      <c r="AI115" s="267">
        <f t="shared" si="141"/>
        <v>0</v>
      </c>
    </row>
    <row r="116" spans="4:35" s="70" customFormat="1" hidden="1" x14ac:dyDescent="0.25">
      <c r="D116" s="86" t="s">
        <v>383</v>
      </c>
      <c r="E116" s="60" t="s">
        <v>162</v>
      </c>
      <c r="F116" s="61"/>
      <c r="G116" s="61"/>
      <c r="H116" s="61"/>
      <c r="I116" s="69"/>
      <c r="J116" s="223" t="s">
        <v>276</v>
      </c>
      <c r="K116" s="221" t="s">
        <v>277</v>
      </c>
      <c r="L116" s="222"/>
      <c r="M116" s="222"/>
      <c r="N116" s="222"/>
      <c r="O116" s="222"/>
      <c r="P116" s="222">
        <f>Q116-O116</f>
        <v>0</v>
      </c>
      <c r="Q116" s="222"/>
      <c r="R116" s="222"/>
      <c r="S116" s="222"/>
      <c r="T116" s="222"/>
      <c r="U116" s="193">
        <f t="shared" si="99"/>
        <v>0</v>
      </c>
      <c r="V116" s="222"/>
      <c r="W116" s="222"/>
      <c r="X116" s="222"/>
      <c r="Y116" s="222"/>
      <c r="Z116" s="222"/>
      <c r="AA116" s="222"/>
      <c r="AB116" s="193">
        <f t="shared" si="137"/>
        <v>0</v>
      </c>
      <c r="AC116" s="193">
        <f t="shared" si="138"/>
        <v>0</v>
      </c>
      <c r="AD116" s="222"/>
      <c r="AE116" s="193">
        <f t="shared" si="101"/>
        <v>0</v>
      </c>
      <c r="AF116" s="222"/>
      <c r="AG116" s="222"/>
      <c r="AI116" s="267">
        <f t="shared" si="141"/>
        <v>0</v>
      </c>
    </row>
    <row r="117" spans="4:35" s="66" customFormat="1" x14ac:dyDescent="0.25">
      <c r="D117" s="85" t="s">
        <v>382</v>
      </c>
      <c r="E117" s="60" t="s">
        <v>162</v>
      </c>
      <c r="F117" s="61"/>
      <c r="G117" s="61"/>
      <c r="H117" s="61"/>
      <c r="I117" s="65"/>
      <c r="J117" s="217" t="s">
        <v>278</v>
      </c>
      <c r="K117" s="218" t="s">
        <v>279</v>
      </c>
      <c r="L117" s="219">
        <f t="shared" ref="L117:AG117" si="145">SUM(L118:L118)</f>
        <v>0</v>
      </c>
      <c r="M117" s="219">
        <f t="shared" si="145"/>
        <v>0</v>
      </c>
      <c r="N117" s="219">
        <f t="shared" si="145"/>
        <v>0</v>
      </c>
      <c r="O117" s="219">
        <f t="shared" si="145"/>
        <v>0</v>
      </c>
      <c r="P117" s="219">
        <f t="shared" si="145"/>
        <v>0</v>
      </c>
      <c r="Q117" s="219">
        <f t="shared" ref="Q117" si="146">SUM(Q118:Q118)</f>
        <v>0</v>
      </c>
      <c r="R117" s="219"/>
      <c r="S117" s="219">
        <f t="shared" si="145"/>
        <v>0</v>
      </c>
      <c r="T117" s="219">
        <f>SUM(T118:T118)</f>
        <v>0</v>
      </c>
      <c r="U117" s="193">
        <f t="shared" si="99"/>
        <v>0</v>
      </c>
      <c r="V117" s="219">
        <f t="shared" si="145"/>
        <v>5000</v>
      </c>
      <c r="W117" s="219">
        <f t="shared" si="145"/>
        <v>0</v>
      </c>
      <c r="X117" s="219">
        <f t="shared" si="145"/>
        <v>0</v>
      </c>
      <c r="Y117" s="219">
        <f t="shared" si="145"/>
        <v>0</v>
      </c>
      <c r="Z117" s="219">
        <f t="shared" si="145"/>
        <v>0</v>
      </c>
      <c r="AA117" s="219">
        <f t="shared" si="145"/>
        <v>0</v>
      </c>
      <c r="AB117" s="193">
        <f t="shared" si="137"/>
        <v>5000</v>
      </c>
      <c r="AC117" s="193">
        <f t="shared" si="138"/>
        <v>5000</v>
      </c>
      <c r="AD117" s="219">
        <f t="shared" si="145"/>
        <v>0</v>
      </c>
      <c r="AE117" s="193">
        <f t="shared" si="101"/>
        <v>5000</v>
      </c>
      <c r="AF117" s="219">
        <f t="shared" si="145"/>
        <v>2500</v>
      </c>
      <c r="AG117" s="219">
        <f t="shared" si="145"/>
        <v>2500</v>
      </c>
      <c r="AI117" s="267">
        <f t="shared" si="141"/>
        <v>5000</v>
      </c>
    </row>
    <row r="118" spans="4:35" s="70" customFormat="1" x14ac:dyDescent="0.25">
      <c r="D118" s="86" t="s">
        <v>383</v>
      </c>
      <c r="E118" s="60" t="s">
        <v>162</v>
      </c>
      <c r="F118" s="61"/>
      <c r="G118" s="61"/>
      <c r="H118" s="61"/>
      <c r="I118" s="69"/>
      <c r="J118" s="223" t="s">
        <v>280</v>
      </c>
      <c r="K118" s="221" t="s">
        <v>279</v>
      </c>
      <c r="L118" s="222"/>
      <c r="M118" s="222"/>
      <c r="N118" s="222"/>
      <c r="O118" s="222"/>
      <c r="P118" s="222">
        <f>Q118-O118</f>
        <v>0</v>
      </c>
      <c r="Q118" s="222"/>
      <c r="R118" s="222"/>
      <c r="S118" s="222"/>
      <c r="T118" s="222"/>
      <c r="U118" s="193">
        <f t="shared" si="99"/>
        <v>0</v>
      </c>
      <c r="V118" s="222">
        <v>5000</v>
      </c>
      <c r="W118" s="222"/>
      <c r="X118" s="222"/>
      <c r="Y118" s="222"/>
      <c r="Z118" s="222"/>
      <c r="AA118" s="222"/>
      <c r="AB118" s="193">
        <f t="shared" si="137"/>
        <v>5000</v>
      </c>
      <c r="AC118" s="193">
        <f t="shared" si="138"/>
        <v>5000</v>
      </c>
      <c r="AD118" s="222"/>
      <c r="AE118" s="193">
        <f t="shared" si="101"/>
        <v>5000</v>
      </c>
      <c r="AF118" s="222">
        <v>2500</v>
      </c>
      <c r="AG118" s="222">
        <v>2500</v>
      </c>
      <c r="AI118" s="267">
        <f t="shared" si="141"/>
        <v>5000</v>
      </c>
    </row>
    <row r="119" spans="4:35" s="38" customFormat="1" ht="17.25" customHeight="1" x14ac:dyDescent="0.25">
      <c r="D119" s="84" t="s">
        <v>381</v>
      </c>
      <c r="E119" s="60" t="s">
        <v>380</v>
      </c>
      <c r="F119" s="61"/>
      <c r="G119" s="61"/>
      <c r="H119" s="61"/>
      <c r="I119" s="62"/>
      <c r="J119" s="214" t="s">
        <v>384</v>
      </c>
      <c r="K119" s="215" t="s">
        <v>385</v>
      </c>
      <c r="L119" s="216">
        <f>SUM(L120+L125)</f>
        <v>0</v>
      </c>
      <c r="M119" s="216">
        <f t="shared" ref="M119:AA119" si="147">SUM(M120+M125)</f>
        <v>0</v>
      </c>
      <c r="N119" s="216">
        <f t="shared" si="147"/>
        <v>0</v>
      </c>
      <c r="O119" s="216">
        <f t="shared" si="147"/>
        <v>0</v>
      </c>
      <c r="P119" s="216">
        <f t="shared" si="147"/>
        <v>0</v>
      </c>
      <c r="Q119" s="216">
        <f t="shared" si="147"/>
        <v>0</v>
      </c>
      <c r="R119" s="216"/>
      <c r="S119" s="216">
        <f t="shared" si="147"/>
        <v>0</v>
      </c>
      <c r="T119" s="216">
        <f t="shared" si="147"/>
        <v>0</v>
      </c>
      <c r="U119" s="193">
        <f t="shared" si="99"/>
        <v>0</v>
      </c>
      <c r="V119" s="216">
        <f t="shared" si="147"/>
        <v>0</v>
      </c>
      <c r="W119" s="216">
        <f t="shared" si="147"/>
        <v>0</v>
      </c>
      <c r="X119" s="216">
        <f t="shared" si="147"/>
        <v>0</v>
      </c>
      <c r="Y119" s="216">
        <f t="shared" si="147"/>
        <v>0</v>
      </c>
      <c r="Z119" s="216">
        <f t="shared" si="147"/>
        <v>2800</v>
      </c>
      <c r="AA119" s="216">
        <f t="shared" si="147"/>
        <v>0</v>
      </c>
      <c r="AB119" s="193">
        <f t="shared" si="137"/>
        <v>2800</v>
      </c>
      <c r="AC119" s="193">
        <f t="shared" si="138"/>
        <v>2800</v>
      </c>
      <c r="AD119" s="216">
        <f t="shared" ref="AD119" si="148">SUM(AD120+AD125)</f>
        <v>0</v>
      </c>
      <c r="AE119" s="193">
        <f t="shared" si="101"/>
        <v>2800</v>
      </c>
      <c r="AF119" s="216">
        <f t="shared" ref="AF119:AG119" si="149">SUM(AF120+AF125)</f>
        <v>2600</v>
      </c>
      <c r="AG119" s="216">
        <f t="shared" si="149"/>
        <v>2600</v>
      </c>
      <c r="AI119" s="267">
        <f t="shared" si="141"/>
        <v>2800</v>
      </c>
    </row>
    <row r="120" spans="4:35" s="66" customFormat="1" ht="18.75" customHeight="1" x14ac:dyDescent="0.25">
      <c r="D120" s="85" t="s">
        <v>382</v>
      </c>
      <c r="E120" s="60" t="s">
        <v>380</v>
      </c>
      <c r="F120" s="61"/>
      <c r="G120" s="61"/>
      <c r="H120" s="61"/>
      <c r="I120" s="65"/>
      <c r="J120" s="217" t="s">
        <v>386</v>
      </c>
      <c r="K120" s="218" t="s">
        <v>387</v>
      </c>
      <c r="L120" s="219">
        <f>SUM(L121:L124)</f>
        <v>0</v>
      </c>
      <c r="M120" s="219">
        <f t="shared" ref="M120:AA120" si="150">SUM(M121:M124)</f>
        <v>0</v>
      </c>
      <c r="N120" s="219">
        <f t="shared" si="150"/>
        <v>0</v>
      </c>
      <c r="O120" s="219">
        <f t="shared" si="150"/>
        <v>0</v>
      </c>
      <c r="P120" s="219">
        <f t="shared" si="150"/>
        <v>0</v>
      </c>
      <c r="Q120" s="219">
        <f t="shared" si="150"/>
        <v>0</v>
      </c>
      <c r="R120" s="219"/>
      <c r="S120" s="219">
        <f t="shared" si="150"/>
        <v>0</v>
      </c>
      <c r="T120" s="219">
        <f t="shared" si="150"/>
        <v>0</v>
      </c>
      <c r="U120" s="193">
        <f t="shared" si="99"/>
        <v>0</v>
      </c>
      <c r="V120" s="219">
        <f t="shared" si="150"/>
        <v>0</v>
      </c>
      <c r="W120" s="219">
        <f t="shared" si="150"/>
        <v>0</v>
      </c>
      <c r="X120" s="219">
        <f t="shared" si="150"/>
        <v>0</v>
      </c>
      <c r="Y120" s="219">
        <f t="shared" si="150"/>
        <v>0</v>
      </c>
      <c r="Z120" s="219">
        <f t="shared" si="150"/>
        <v>1200</v>
      </c>
      <c r="AA120" s="219">
        <f t="shared" si="150"/>
        <v>0</v>
      </c>
      <c r="AB120" s="193">
        <f t="shared" si="137"/>
        <v>1200</v>
      </c>
      <c r="AC120" s="193">
        <f t="shared" si="138"/>
        <v>1200</v>
      </c>
      <c r="AD120" s="219">
        <f t="shared" ref="AD120" si="151">SUM(AD121:AD124)</f>
        <v>0</v>
      </c>
      <c r="AE120" s="193">
        <f t="shared" si="101"/>
        <v>1200</v>
      </c>
      <c r="AF120" s="219">
        <f t="shared" ref="AF120:AG120" si="152">SUM(AF121:AF124)</f>
        <v>1000</v>
      </c>
      <c r="AG120" s="219">
        <f t="shared" si="152"/>
        <v>1000</v>
      </c>
      <c r="AI120" s="267">
        <f t="shared" si="141"/>
        <v>1200</v>
      </c>
    </row>
    <row r="121" spans="4:35" s="70" customFormat="1" ht="15.75" customHeight="1" x14ac:dyDescent="0.25">
      <c r="D121" s="86" t="s">
        <v>383</v>
      </c>
      <c r="E121" s="60" t="s">
        <v>380</v>
      </c>
      <c r="F121" s="61"/>
      <c r="G121" s="61"/>
      <c r="H121" s="61"/>
      <c r="I121" s="69"/>
      <c r="J121" s="223" t="s">
        <v>388</v>
      </c>
      <c r="K121" s="221" t="s">
        <v>389</v>
      </c>
      <c r="L121" s="222"/>
      <c r="M121" s="222"/>
      <c r="N121" s="222"/>
      <c r="O121" s="222"/>
      <c r="P121" s="222">
        <f>Q121-O121</f>
        <v>0</v>
      </c>
      <c r="Q121" s="222"/>
      <c r="R121" s="222"/>
      <c r="S121" s="222"/>
      <c r="T121" s="222"/>
      <c r="U121" s="193">
        <f t="shared" si="99"/>
        <v>0</v>
      </c>
      <c r="V121" s="222"/>
      <c r="W121" s="222"/>
      <c r="X121" s="222"/>
      <c r="Y121" s="222"/>
      <c r="Z121" s="222">
        <v>0</v>
      </c>
      <c r="AA121" s="222"/>
      <c r="AB121" s="193">
        <f t="shared" si="137"/>
        <v>0</v>
      </c>
      <c r="AC121" s="193">
        <f t="shared" si="138"/>
        <v>0</v>
      </c>
      <c r="AD121" s="222"/>
      <c r="AE121" s="193">
        <f t="shared" si="101"/>
        <v>0</v>
      </c>
      <c r="AF121" s="222">
        <v>0</v>
      </c>
      <c r="AG121" s="222">
        <v>0</v>
      </c>
      <c r="AI121" s="267">
        <f t="shared" si="141"/>
        <v>0</v>
      </c>
    </row>
    <row r="122" spans="4:35" s="70" customFormat="1" ht="15.75" customHeight="1" x14ac:dyDescent="0.25">
      <c r="D122" s="86"/>
      <c r="E122" s="60" t="s">
        <v>380</v>
      </c>
      <c r="F122" s="61"/>
      <c r="G122" s="61"/>
      <c r="H122" s="61"/>
      <c r="I122" s="69"/>
      <c r="J122" s="223" t="s">
        <v>390</v>
      </c>
      <c r="K122" s="221" t="s">
        <v>391</v>
      </c>
      <c r="L122" s="222"/>
      <c r="M122" s="222"/>
      <c r="N122" s="222"/>
      <c r="O122" s="222"/>
      <c r="P122" s="222">
        <f t="shared" ref="P122:P124" si="153">Q122-O122</f>
        <v>0</v>
      </c>
      <c r="Q122" s="222"/>
      <c r="R122" s="222"/>
      <c r="S122" s="222"/>
      <c r="T122" s="222"/>
      <c r="U122" s="193">
        <f t="shared" si="99"/>
        <v>0</v>
      </c>
      <c r="V122" s="222"/>
      <c r="W122" s="222"/>
      <c r="X122" s="222"/>
      <c r="Y122" s="222"/>
      <c r="Z122" s="222">
        <v>900</v>
      </c>
      <c r="AA122" s="222"/>
      <c r="AB122" s="193">
        <f t="shared" si="137"/>
        <v>900</v>
      </c>
      <c r="AC122" s="193">
        <f t="shared" si="138"/>
        <v>900</v>
      </c>
      <c r="AD122" s="222"/>
      <c r="AE122" s="193">
        <f t="shared" si="101"/>
        <v>900</v>
      </c>
      <c r="AF122" s="222">
        <v>1000</v>
      </c>
      <c r="AG122" s="222">
        <v>1000</v>
      </c>
      <c r="AI122" s="267">
        <f t="shared" si="141"/>
        <v>900</v>
      </c>
    </row>
    <row r="123" spans="4:35" s="70" customFormat="1" ht="15.75" customHeight="1" x14ac:dyDescent="0.25">
      <c r="D123" s="86"/>
      <c r="E123" s="60" t="s">
        <v>380</v>
      </c>
      <c r="F123" s="61"/>
      <c r="G123" s="61"/>
      <c r="H123" s="61"/>
      <c r="I123" s="69"/>
      <c r="J123" s="223" t="s">
        <v>392</v>
      </c>
      <c r="K123" s="221" t="s">
        <v>393</v>
      </c>
      <c r="L123" s="222"/>
      <c r="M123" s="222"/>
      <c r="N123" s="222"/>
      <c r="O123" s="222"/>
      <c r="P123" s="222">
        <f t="shared" si="153"/>
        <v>0</v>
      </c>
      <c r="Q123" s="222"/>
      <c r="R123" s="222"/>
      <c r="S123" s="222"/>
      <c r="T123" s="222"/>
      <c r="U123" s="193">
        <f t="shared" si="99"/>
        <v>0</v>
      </c>
      <c r="V123" s="222"/>
      <c r="W123" s="222"/>
      <c r="X123" s="222"/>
      <c r="Y123" s="222"/>
      <c r="Z123" s="222">
        <v>300</v>
      </c>
      <c r="AA123" s="222"/>
      <c r="AB123" s="193">
        <f t="shared" si="137"/>
        <v>300</v>
      </c>
      <c r="AC123" s="193">
        <f t="shared" si="138"/>
        <v>300</v>
      </c>
      <c r="AD123" s="222"/>
      <c r="AE123" s="193">
        <f t="shared" si="101"/>
        <v>300</v>
      </c>
      <c r="AF123" s="222"/>
      <c r="AG123" s="222"/>
      <c r="AI123" s="267">
        <f t="shared" si="141"/>
        <v>300</v>
      </c>
    </row>
    <row r="124" spans="4:35" s="70" customFormat="1" x14ac:dyDescent="0.25">
      <c r="D124" s="86"/>
      <c r="E124" s="60" t="s">
        <v>380</v>
      </c>
      <c r="F124" s="61"/>
      <c r="G124" s="61"/>
      <c r="H124" s="61"/>
      <c r="I124" s="69"/>
      <c r="J124" s="223" t="s">
        <v>394</v>
      </c>
      <c r="K124" s="221" t="s">
        <v>395</v>
      </c>
      <c r="L124" s="222"/>
      <c r="M124" s="222"/>
      <c r="N124" s="222"/>
      <c r="O124" s="222"/>
      <c r="P124" s="222">
        <f t="shared" si="153"/>
        <v>0</v>
      </c>
      <c r="Q124" s="222"/>
      <c r="R124" s="222"/>
      <c r="S124" s="222"/>
      <c r="T124" s="222"/>
      <c r="U124" s="193">
        <f t="shared" si="99"/>
        <v>0</v>
      </c>
      <c r="V124" s="222"/>
      <c r="W124" s="222"/>
      <c r="X124" s="222"/>
      <c r="Y124" s="222"/>
      <c r="Z124" s="222"/>
      <c r="AA124" s="222"/>
      <c r="AB124" s="193">
        <f t="shared" si="137"/>
        <v>0</v>
      </c>
      <c r="AC124" s="193">
        <f t="shared" si="138"/>
        <v>0</v>
      </c>
      <c r="AD124" s="222"/>
      <c r="AE124" s="193">
        <f t="shared" si="101"/>
        <v>0</v>
      </c>
      <c r="AF124" s="222"/>
      <c r="AG124" s="222"/>
      <c r="AI124" s="267">
        <f t="shared" si="141"/>
        <v>0</v>
      </c>
    </row>
    <row r="125" spans="4:35" s="66" customFormat="1" x14ac:dyDescent="0.25">
      <c r="D125" s="85" t="s">
        <v>396</v>
      </c>
      <c r="E125" s="60" t="s">
        <v>380</v>
      </c>
      <c r="F125" s="61"/>
      <c r="G125" s="61"/>
      <c r="H125" s="61"/>
      <c r="I125" s="65"/>
      <c r="J125" s="217" t="s">
        <v>397</v>
      </c>
      <c r="K125" s="218" t="s">
        <v>398</v>
      </c>
      <c r="L125" s="219">
        <f>SUM(L126:L129)</f>
        <v>0</v>
      </c>
      <c r="M125" s="219">
        <f>SUM(M126:M129)</f>
        <v>0</v>
      </c>
      <c r="N125" s="219">
        <f>SUM(N126:N129)</f>
        <v>0</v>
      </c>
      <c r="O125" s="219">
        <f>SUM(O126:O129)</f>
        <v>0</v>
      </c>
      <c r="P125" s="219">
        <f t="shared" ref="P125:AA125" si="154">SUM(P126:P129)</f>
        <v>0</v>
      </c>
      <c r="Q125" s="219">
        <f>SUM(Q126:Q129)</f>
        <v>0</v>
      </c>
      <c r="R125" s="219"/>
      <c r="S125" s="219">
        <f t="shared" si="154"/>
        <v>0</v>
      </c>
      <c r="T125" s="219">
        <f t="shared" si="154"/>
        <v>0</v>
      </c>
      <c r="U125" s="193">
        <f t="shared" si="99"/>
        <v>0</v>
      </c>
      <c r="V125" s="219">
        <f t="shared" si="154"/>
        <v>0</v>
      </c>
      <c r="W125" s="219">
        <f t="shared" si="154"/>
        <v>0</v>
      </c>
      <c r="X125" s="219">
        <f t="shared" si="154"/>
        <v>0</v>
      </c>
      <c r="Y125" s="219">
        <f t="shared" si="154"/>
        <v>0</v>
      </c>
      <c r="Z125" s="219">
        <f>SUM(Z126:Z129)</f>
        <v>1600</v>
      </c>
      <c r="AA125" s="219">
        <f t="shared" si="154"/>
        <v>0</v>
      </c>
      <c r="AB125" s="193">
        <f t="shared" si="137"/>
        <v>1600</v>
      </c>
      <c r="AC125" s="193">
        <f t="shared" si="138"/>
        <v>1600</v>
      </c>
      <c r="AD125" s="219">
        <f t="shared" ref="AD125" si="155">SUM(AD126:AD129)</f>
        <v>0</v>
      </c>
      <c r="AE125" s="193">
        <f t="shared" si="101"/>
        <v>1600</v>
      </c>
      <c r="AF125" s="219">
        <f t="shared" ref="AF125:AG125" si="156">SUM(AF126:AF129)</f>
        <v>1600</v>
      </c>
      <c r="AG125" s="219">
        <f t="shared" si="156"/>
        <v>1600</v>
      </c>
      <c r="AI125" s="267">
        <f t="shared" si="141"/>
        <v>1600</v>
      </c>
    </row>
    <row r="126" spans="4:35" s="70" customFormat="1" x14ac:dyDescent="0.25">
      <c r="D126" s="86" t="s">
        <v>399</v>
      </c>
      <c r="E126" s="60" t="s">
        <v>380</v>
      </c>
      <c r="F126" s="61"/>
      <c r="G126" s="61"/>
      <c r="H126" s="61"/>
      <c r="I126" s="69"/>
      <c r="J126" s="223" t="s">
        <v>400</v>
      </c>
      <c r="K126" s="221" t="s">
        <v>401</v>
      </c>
      <c r="L126" s="222"/>
      <c r="M126" s="222"/>
      <c r="N126" s="222"/>
      <c r="O126" s="222"/>
      <c r="P126" s="222">
        <f>Q126-O126</f>
        <v>0</v>
      </c>
      <c r="Q126" s="222"/>
      <c r="R126" s="222"/>
      <c r="S126" s="222"/>
      <c r="T126" s="222"/>
      <c r="U126" s="193">
        <f t="shared" si="99"/>
        <v>0</v>
      </c>
      <c r="V126" s="222"/>
      <c r="W126" s="222"/>
      <c r="X126" s="222"/>
      <c r="Y126" s="222"/>
      <c r="Z126" s="222">
        <v>1300</v>
      </c>
      <c r="AA126" s="222"/>
      <c r="AB126" s="193">
        <f t="shared" si="137"/>
        <v>1300</v>
      </c>
      <c r="AC126" s="193">
        <f t="shared" si="138"/>
        <v>1300</v>
      </c>
      <c r="AD126" s="222"/>
      <c r="AE126" s="193">
        <f t="shared" si="101"/>
        <v>1300</v>
      </c>
      <c r="AF126" s="222">
        <v>800</v>
      </c>
      <c r="AG126" s="222">
        <v>800</v>
      </c>
      <c r="AI126" s="267">
        <f t="shared" si="141"/>
        <v>1300</v>
      </c>
    </row>
    <row r="127" spans="4:35" s="70" customFormat="1" x14ac:dyDescent="0.25">
      <c r="D127" s="86"/>
      <c r="E127" s="60" t="s">
        <v>380</v>
      </c>
      <c r="F127" s="61"/>
      <c r="G127" s="61"/>
      <c r="H127" s="61"/>
      <c r="I127" s="69"/>
      <c r="J127" s="223" t="s">
        <v>402</v>
      </c>
      <c r="K127" s="221" t="s">
        <v>403</v>
      </c>
      <c r="L127" s="222"/>
      <c r="M127" s="222"/>
      <c r="N127" s="222"/>
      <c r="O127" s="222"/>
      <c r="P127" s="222">
        <f t="shared" ref="P127" si="157">Q127-O127</f>
        <v>0</v>
      </c>
      <c r="Q127" s="222"/>
      <c r="R127" s="222"/>
      <c r="S127" s="222"/>
      <c r="T127" s="222"/>
      <c r="U127" s="193">
        <f t="shared" si="99"/>
        <v>0</v>
      </c>
      <c r="V127" s="222"/>
      <c r="W127" s="222"/>
      <c r="X127" s="222"/>
      <c r="Y127" s="222"/>
      <c r="Z127" s="222">
        <v>300</v>
      </c>
      <c r="AA127" s="222"/>
      <c r="AB127" s="193">
        <f t="shared" si="137"/>
        <v>300</v>
      </c>
      <c r="AC127" s="193">
        <f t="shared" si="138"/>
        <v>300</v>
      </c>
      <c r="AD127" s="222"/>
      <c r="AE127" s="193">
        <f t="shared" si="101"/>
        <v>300</v>
      </c>
      <c r="AF127" s="222">
        <v>800</v>
      </c>
      <c r="AG127" s="222">
        <v>800</v>
      </c>
      <c r="AI127" s="267">
        <f t="shared" si="141"/>
        <v>300</v>
      </c>
    </row>
    <row r="128" spans="4:35" s="70" customFormat="1" ht="15.75" customHeight="1" x14ac:dyDescent="0.25">
      <c r="D128" s="86"/>
      <c r="E128" s="60" t="s">
        <v>380</v>
      </c>
      <c r="F128" s="61"/>
      <c r="G128" s="61"/>
      <c r="H128" s="61"/>
      <c r="I128" s="69"/>
      <c r="J128" s="223" t="s">
        <v>404</v>
      </c>
      <c r="K128" s="221" t="s">
        <v>405</v>
      </c>
      <c r="L128" s="222"/>
      <c r="M128" s="222"/>
      <c r="N128" s="222"/>
      <c r="O128" s="222"/>
      <c r="P128" s="222">
        <f>Q128-O128</f>
        <v>0</v>
      </c>
      <c r="Q128" s="222"/>
      <c r="R128" s="222"/>
      <c r="S128" s="222"/>
      <c r="T128" s="222"/>
      <c r="U128" s="193">
        <f t="shared" si="99"/>
        <v>0</v>
      </c>
      <c r="V128" s="222"/>
      <c r="W128" s="222"/>
      <c r="X128" s="222"/>
      <c r="Y128" s="222"/>
      <c r="Z128" s="222">
        <v>0</v>
      </c>
      <c r="AA128" s="222"/>
      <c r="AB128" s="193">
        <f t="shared" si="137"/>
        <v>0</v>
      </c>
      <c r="AC128" s="193">
        <f t="shared" si="138"/>
        <v>0</v>
      </c>
      <c r="AD128" s="222"/>
      <c r="AE128" s="193">
        <f t="shared" si="101"/>
        <v>0</v>
      </c>
      <c r="AF128" s="222">
        <f t="shared" ref="AF128" si="158">+AE128*1.02</f>
        <v>0</v>
      </c>
      <c r="AG128" s="222">
        <v>0</v>
      </c>
      <c r="AI128" s="267">
        <f t="shared" si="141"/>
        <v>0</v>
      </c>
    </row>
    <row r="129" spans="4:37" s="70" customFormat="1" ht="15.75" customHeight="1" x14ac:dyDescent="0.25">
      <c r="D129" s="86" t="s">
        <v>406</v>
      </c>
      <c r="E129" s="60" t="s">
        <v>380</v>
      </c>
      <c r="F129" s="61"/>
      <c r="G129" s="61"/>
      <c r="H129" s="61"/>
      <c r="I129" s="69"/>
      <c r="J129" s="223" t="s">
        <v>407</v>
      </c>
      <c r="K129" s="221" t="s">
        <v>408</v>
      </c>
      <c r="L129" s="222"/>
      <c r="M129" s="222"/>
      <c r="N129" s="222"/>
      <c r="O129" s="222"/>
      <c r="P129" s="222">
        <f>Q129-O129</f>
        <v>0</v>
      </c>
      <c r="Q129" s="222"/>
      <c r="R129" s="222"/>
      <c r="S129" s="222"/>
      <c r="T129" s="222"/>
      <c r="U129" s="193">
        <f t="shared" si="99"/>
        <v>0</v>
      </c>
      <c r="V129" s="222"/>
      <c r="W129" s="222"/>
      <c r="X129" s="222"/>
      <c r="Y129" s="222"/>
      <c r="Z129" s="222"/>
      <c r="AA129" s="222"/>
      <c r="AB129" s="193">
        <f t="shared" si="137"/>
        <v>0</v>
      </c>
      <c r="AC129" s="193">
        <f t="shared" si="138"/>
        <v>0</v>
      </c>
      <c r="AD129" s="222"/>
      <c r="AE129" s="193">
        <f t="shared" si="101"/>
        <v>0</v>
      </c>
      <c r="AF129" s="222"/>
      <c r="AG129" s="222"/>
      <c r="AI129" s="267">
        <f t="shared" si="141"/>
        <v>0</v>
      </c>
    </row>
    <row r="130" spans="4:37" s="38" customFormat="1" ht="16.5" customHeight="1" x14ac:dyDescent="0.25">
      <c r="D130" s="84" t="s">
        <v>409</v>
      </c>
      <c r="E130" s="60"/>
      <c r="F130" s="61"/>
      <c r="G130" s="61"/>
      <c r="H130" s="61"/>
      <c r="I130" s="62"/>
      <c r="J130" s="214" t="s">
        <v>281</v>
      </c>
      <c r="K130" s="215" t="s">
        <v>282</v>
      </c>
      <c r="L130" s="216">
        <f t="shared" ref="L130:Z134" si="159">SUM(L131)</f>
        <v>0</v>
      </c>
      <c r="M130" s="216">
        <f t="shared" si="159"/>
        <v>0</v>
      </c>
      <c r="N130" s="216">
        <f t="shared" si="159"/>
        <v>0</v>
      </c>
      <c r="O130" s="216">
        <f t="shared" si="159"/>
        <v>0</v>
      </c>
      <c r="P130" s="216">
        <f t="shared" si="159"/>
        <v>0</v>
      </c>
      <c r="Q130" s="216">
        <f t="shared" si="159"/>
        <v>0</v>
      </c>
      <c r="R130" s="216"/>
      <c r="S130" s="216">
        <f t="shared" si="159"/>
        <v>170089.96</v>
      </c>
      <c r="T130" s="216">
        <f t="shared" si="159"/>
        <v>2659.2</v>
      </c>
      <c r="U130" s="193">
        <f t="shared" si="99"/>
        <v>172749.16</v>
      </c>
      <c r="V130" s="216">
        <f t="shared" si="159"/>
        <v>0</v>
      </c>
      <c r="W130" s="216">
        <f t="shared" si="159"/>
        <v>0</v>
      </c>
      <c r="X130" s="216">
        <f t="shared" si="159"/>
        <v>0</v>
      </c>
      <c r="Y130" s="216">
        <f t="shared" si="159"/>
        <v>0</v>
      </c>
      <c r="Z130" s="216">
        <f t="shared" si="159"/>
        <v>0</v>
      </c>
      <c r="AA130" s="216">
        <f t="shared" ref="AA130:AG134" si="160">SUM(AA131)</f>
        <v>0</v>
      </c>
      <c r="AB130" s="193">
        <f t="shared" si="137"/>
        <v>0</v>
      </c>
      <c r="AC130" s="193">
        <f t="shared" si="138"/>
        <v>172749.16</v>
      </c>
      <c r="AD130" s="216">
        <f t="shared" si="160"/>
        <v>0</v>
      </c>
      <c r="AE130" s="193">
        <f t="shared" si="101"/>
        <v>172749.16</v>
      </c>
      <c r="AF130" s="216">
        <f>+AF131</f>
        <v>186900</v>
      </c>
      <c r="AG130" s="216">
        <f>+AG131</f>
        <v>194750</v>
      </c>
      <c r="AI130" s="267">
        <f t="shared" si="141"/>
        <v>170089.96</v>
      </c>
    </row>
    <row r="131" spans="4:37" s="38" customFormat="1" ht="28.5" customHeight="1" x14ac:dyDescent="0.25">
      <c r="D131" s="84" t="s">
        <v>410</v>
      </c>
      <c r="E131" s="60"/>
      <c r="F131" s="61"/>
      <c r="G131" s="61"/>
      <c r="H131" s="61"/>
      <c r="I131" s="62"/>
      <c r="J131" s="231" t="s">
        <v>283</v>
      </c>
      <c r="K131" s="215" t="s">
        <v>284</v>
      </c>
      <c r="L131" s="216">
        <f>SUM(L132+L134)</f>
        <v>0</v>
      </c>
      <c r="M131" s="216">
        <f t="shared" ref="M131:AA131" si="161">SUM(M132+M134)</f>
        <v>0</v>
      </c>
      <c r="N131" s="216">
        <f t="shared" si="161"/>
        <v>0</v>
      </c>
      <c r="O131" s="216">
        <f t="shared" si="161"/>
        <v>0</v>
      </c>
      <c r="P131" s="216">
        <f t="shared" si="161"/>
        <v>0</v>
      </c>
      <c r="Q131" s="216">
        <f t="shared" si="161"/>
        <v>0</v>
      </c>
      <c r="R131" s="216"/>
      <c r="S131" s="216">
        <f t="shared" si="161"/>
        <v>170089.96</v>
      </c>
      <c r="T131" s="216">
        <f t="shared" si="161"/>
        <v>2659.2</v>
      </c>
      <c r="U131" s="193">
        <f t="shared" si="99"/>
        <v>172749.16</v>
      </c>
      <c r="V131" s="216">
        <f t="shared" si="161"/>
        <v>0</v>
      </c>
      <c r="W131" s="216">
        <f t="shared" si="161"/>
        <v>0</v>
      </c>
      <c r="X131" s="216">
        <f t="shared" si="161"/>
        <v>0</v>
      </c>
      <c r="Y131" s="216">
        <f t="shared" si="161"/>
        <v>0</v>
      </c>
      <c r="Z131" s="216">
        <f t="shared" si="161"/>
        <v>0</v>
      </c>
      <c r="AA131" s="216">
        <f t="shared" si="161"/>
        <v>0</v>
      </c>
      <c r="AB131" s="193">
        <f t="shared" si="137"/>
        <v>0</v>
      </c>
      <c r="AC131" s="193">
        <f t="shared" si="138"/>
        <v>172749.16</v>
      </c>
      <c r="AD131" s="216">
        <f t="shared" ref="AD131" si="162">SUM(AD132+AD134)</f>
        <v>0</v>
      </c>
      <c r="AE131" s="193">
        <f t="shared" si="101"/>
        <v>172749.16</v>
      </c>
      <c r="AF131" s="216">
        <f>+AF132+AF134</f>
        <v>186900</v>
      </c>
      <c r="AG131" s="216">
        <f>+AG132+AG134</f>
        <v>194750</v>
      </c>
      <c r="AI131" s="267">
        <f t="shared" si="141"/>
        <v>170089.96</v>
      </c>
      <c r="AK131" s="292"/>
    </row>
    <row r="132" spans="4:37" s="66" customFormat="1" ht="18" customHeight="1" x14ac:dyDescent="0.25">
      <c r="D132" s="85" t="s">
        <v>411</v>
      </c>
      <c r="E132" s="63"/>
      <c r="F132" s="64"/>
      <c r="G132" s="64"/>
      <c r="H132" s="64"/>
      <c r="I132" s="65"/>
      <c r="J132" s="232" t="s">
        <v>285</v>
      </c>
      <c r="K132" s="218" t="s">
        <v>286</v>
      </c>
      <c r="L132" s="219">
        <f t="shared" si="159"/>
        <v>0</v>
      </c>
      <c r="M132" s="219">
        <f t="shared" si="159"/>
        <v>0</v>
      </c>
      <c r="N132" s="219">
        <f t="shared" si="159"/>
        <v>0</v>
      </c>
      <c r="O132" s="219">
        <f t="shared" si="159"/>
        <v>0</v>
      </c>
      <c r="P132" s="219">
        <f t="shared" si="159"/>
        <v>0</v>
      </c>
      <c r="Q132" s="219">
        <f t="shared" si="159"/>
        <v>0</v>
      </c>
      <c r="R132" s="219"/>
      <c r="S132" s="219">
        <f t="shared" si="159"/>
        <v>166089.96</v>
      </c>
      <c r="T132" s="219">
        <f t="shared" si="159"/>
        <v>2659.2</v>
      </c>
      <c r="U132" s="193">
        <f t="shared" si="99"/>
        <v>168749.16</v>
      </c>
      <c r="V132" s="219">
        <f t="shared" si="159"/>
        <v>0</v>
      </c>
      <c r="W132" s="219">
        <f t="shared" si="159"/>
        <v>0</v>
      </c>
      <c r="X132" s="219">
        <f t="shared" si="159"/>
        <v>0</v>
      </c>
      <c r="Y132" s="219">
        <f t="shared" si="159"/>
        <v>0</v>
      </c>
      <c r="Z132" s="219">
        <f t="shared" si="159"/>
        <v>0</v>
      </c>
      <c r="AA132" s="219">
        <f t="shared" si="160"/>
        <v>0</v>
      </c>
      <c r="AB132" s="193">
        <f t="shared" si="137"/>
        <v>0</v>
      </c>
      <c r="AC132" s="193">
        <f t="shared" si="138"/>
        <v>168749.16</v>
      </c>
      <c r="AD132" s="219">
        <f t="shared" si="160"/>
        <v>0</v>
      </c>
      <c r="AE132" s="193">
        <f t="shared" si="101"/>
        <v>168749.16</v>
      </c>
      <c r="AF132" s="219">
        <f t="shared" si="160"/>
        <v>182900</v>
      </c>
      <c r="AG132" s="219">
        <f t="shared" si="160"/>
        <v>190750</v>
      </c>
      <c r="AI132" s="267">
        <f t="shared" si="141"/>
        <v>166089.96</v>
      </c>
    </row>
    <row r="133" spans="4:37" s="70" customFormat="1" ht="18" customHeight="1" x14ac:dyDescent="0.25">
      <c r="D133" s="86" t="s">
        <v>412</v>
      </c>
      <c r="E133" s="67"/>
      <c r="F133" s="68"/>
      <c r="G133" s="68"/>
      <c r="H133" s="68"/>
      <c r="I133" s="69"/>
      <c r="J133" s="227" t="s">
        <v>287</v>
      </c>
      <c r="K133" s="221" t="s">
        <v>286</v>
      </c>
      <c r="L133" s="222"/>
      <c r="M133" s="222"/>
      <c r="N133" s="222"/>
      <c r="O133" s="222"/>
      <c r="P133" s="222">
        <f>Q133-O133</f>
        <v>0</v>
      </c>
      <c r="Q133" s="222"/>
      <c r="R133" s="222"/>
      <c r="S133" s="451">
        <v>166089.96</v>
      </c>
      <c r="T133" s="447">
        <v>2659.2</v>
      </c>
      <c r="U133" s="193">
        <f t="shared" si="99"/>
        <v>168749.16</v>
      </c>
      <c r="V133" s="222"/>
      <c r="W133" s="222"/>
      <c r="X133" s="222"/>
      <c r="Y133" s="222"/>
      <c r="Z133" s="222"/>
      <c r="AA133" s="222"/>
      <c r="AB133" s="193">
        <f t="shared" si="137"/>
        <v>0</v>
      </c>
      <c r="AC133" s="193">
        <f t="shared" si="138"/>
        <v>168749.16</v>
      </c>
      <c r="AD133" s="222"/>
      <c r="AE133" s="193">
        <f t="shared" si="101"/>
        <v>168749.16</v>
      </c>
      <c r="AF133" s="222">
        <v>182900</v>
      </c>
      <c r="AG133" s="222">
        <v>190750</v>
      </c>
      <c r="AI133" s="267">
        <f t="shared" si="141"/>
        <v>166089.96</v>
      </c>
    </row>
    <row r="134" spans="4:37" s="66" customFormat="1" ht="27.75" customHeight="1" x14ac:dyDescent="0.25">
      <c r="D134" s="85" t="s">
        <v>411</v>
      </c>
      <c r="E134" s="63"/>
      <c r="F134" s="64"/>
      <c r="G134" s="64"/>
      <c r="H134" s="64"/>
      <c r="I134" s="65"/>
      <c r="J134" s="232" t="s">
        <v>413</v>
      </c>
      <c r="K134" s="218" t="s">
        <v>414</v>
      </c>
      <c r="L134" s="219">
        <f t="shared" si="159"/>
        <v>0</v>
      </c>
      <c r="M134" s="219">
        <f t="shared" si="159"/>
        <v>0</v>
      </c>
      <c r="N134" s="219">
        <f t="shared" si="159"/>
        <v>0</v>
      </c>
      <c r="O134" s="219">
        <f t="shared" si="159"/>
        <v>0</v>
      </c>
      <c r="P134" s="219">
        <f t="shared" si="159"/>
        <v>0</v>
      </c>
      <c r="Q134" s="219">
        <f t="shared" si="159"/>
        <v>0</v>
      </c>
      <c r="R134" s="219"/>
      <c r="S134" s="219">
        <f t="shared" si="159"/>
        <v>4000</v>
      </c>
      <c r="T134" s="219">
        <f t="shared" si="159"/>
        <v>0</v>
      </c>
      <c r="U134" s="193">
        <f t="shared" si="99"/>
        <v>4000</v>
      </c>
      <c r="V134" s="219">
        <f t="shared" si="159"/>
        <v>0</v>
      </c>
      <c r="W134" s="219">
        <f t="shared" si="159"/>
        <v>0</v>
      </c>
      <c r="X134" s="219">
        <f t="shared" si="159"/>
        <v>0</v>
      </c>
      <c r="Y134" s="219">
        <f t="shared" si="159"/>
        <v>0</v>
      </c>
      <c r="Z134" s="219">
        <f t="shared" si="159"/>
        <v>0</v>
      </c>
      <c r="AA134" s="219">
        <f t="shared" si="160"/>
        <v>0</v>
      </c>
      <c r="AB134" s="193">
        <f t="shared" si="137"/>
        <v>0</v>
      </c>
      <c r="AC134" s="193">
        <f t="shared" si="138"/>
        <v>4000</v>
      </c>
      <c r="AD134" s="219">
        <f t="shared" si="160"/>
        <v>0</v>
      </c>
      <c r="AE134" s="193">
        <f t="shared" si="101"/>
        <v>4000</v>
      </c>
      <c r="AF134" s="219">
        <f t="shared" si="160"/>
        <v>4000</v>
      </c>
      <c r="AG134" s="219">
        <f t="shared" si="160"/>
        <v>4000</v>
      </c>
      <c r="AI134" s="267">
        <f t="shared" si="141"/>
        <v>4000</v>
      </c>
    </row>
    <row r="135" spans="4:37" s="70" customFormat="1" ht="30" customHeight="1" x14ac:dyDescent="0.25">
      <c r="D135" s="86" t="s">
        <v>412</v>
      </c>
      <c r="E135" s="67"/>
      <c r="F135" s="68"/>
      <c r="G135" s="68"/>
      <c r="H135" s="68"/>
      <c r="I135" s="69"/>
      <c r="J135" s="227" t="s">
        <v>415</v>
      </c>
      <c r="K135" s="221" t="s">
        <v>414</v>
      </c>
      <c r="L135" s="222"/>
      <c r="M135" s="222"/>
      <c r="N135" s="222"/>
      <c r="O135" s="222"/>
      <c r="P135" s="222">
        <f>Q135-O135</f>
        <v>0</v>
      </c>
      <c r="Q135" s="222"/>
      <c r="R135" s="222"/>
      <c r="S135" s="222">
        <v>4000</v>
      </c>
      <c r="T135" s="222"/>
      <c r="U135" s="193">
        <f t="shared" si="99"/>
        <v>4000</v>
      </c>
      <c r="V135" s="222"/>
      <c r="W135" s="222"/>
      <c r="X135" s="222"/>
      <c r="Y135" s="222"/>
      <c r="Z135" s="222"/>
      <c r="AA135" s="222"/>
      <c r="AB135" s="193">
        <f t="shared" si="137"/>
        <v>0</v>
      </c>
      <c r="AC135" s="193">
        <f t="shared" si="138"/>
        <v>4000</v>
      </c>
      <c r="AD135" s="222"/>
      <c r="AE135" s="193">
        <f t="shared" si="101"/>
        <v>4000</v>
      </c>
      <c r="AF135" s="222">
        <v>4000</v>
      </c>
      <c r="AG135" s="222">
        <v>4000</v>
      </c>
      <c r="AI135" s="267">
        <f t="shared" si="141"/>
        <v>4000</v>
      </c>
    </row>
    <row r="136" spans="4:37" s="38" customFormat="1" hidden="1" x14ac:dyDescent="0.25">
      <c r="E136" s="60" t="s">
        <v>149</v>
      </c>
      <c r="F136" s="61"/>
      <c r="G136" s="61"/>
      <c r="H136" s="61" t="s">
        <v>162</v>
      </c>
      <c r="I136" s="62"/>
      <c r="J136" s="214" t="s">
        <v>288</v>
      </c>
      <c r="K136" s="215" t="s">
        <v>289</v>
      </c>
      <c r="L136" s="216">
        <f t="shared" ref="L136:AA137" si="163">SUM(L137)</f>
        <v>0</v>
      </c>
      <c r="M136" s="216">
        <f t="shared" si="163"/>
        <v>0</v>
      </c>
      <c r="N136" s="216">
        <f t="shared" si="163"/>
        <v>0</v>
      </c>
      <c r="O136" s="216">
        <f t="shared" si="163"/>
        <v>0</v>
      </c>
      <c r="P136" s="216">
        <f t="shared" si="163"/>
        <v>0</v>
      </c>
      <c r="Q136" s="216">
        <f t="shared" si="163"/>
        <v>0</v>
      </c>
      <c r="R136" s="216"/>
      <c r="S136" s="216">
        <f t="shared" si="163"/>
        <v>0</v>
      </c>
      <c r="T136" s="216">
        <f t="shared" si="163"/>
        <v>0</v>
      </c>
      <c r="U136" s="193">
        <f t="shared" si="99"/>
        <v>0</v>
      </c>
      <c r="V136" s="216">
        <f t="shared" si="163"/>
        <v>0</v>
      </c>
      <c r="W136" s="216">
        <f t="shared" si="163"/>
        <v>0</v>
      </c>
      <c r="X136" s="216">
        <f t="shared" si="163"/>
        <v>0</v>
      </c>
      <c r="Y136" s="216">
        <f t="shared" si="163"/>
        <v>0</v>
      </c>
      <c r="Z136" s="216">
        <f t="shared" si="163"/>
        <v>0</v>
      </c>
      <c r="AA136" s="216">
        <f t="shared" si="163"/>
        <v>0</v>
      </c>
      <c r="AB136" s="193">
        <f t="shared" si="137"/>
        <v>0</v>
      </c>
      <c r="AC136" s="193">
        <f t="shared" si="138"/>
        <v>0</v>
      </c>
      <c r="AD136" s="216">
        <f t="shared" ref="AD136:AD137" si="164">SUM(AD137)</f>
        <v>0</v>
      </c>
      <c r="AE136" s="193">
        <f t="shared" si="101"/>
        <v>0</v>
      </c>
      <c r="AF136" s="216">
        <f t="shared" ref="AF136:AG137" si="165">SUM(AF137)</f>
        <v>0</v>
      </c>
      <c r="AG136" s="216">
        <f t="shared" si="165"/>
        <v>0</v>
      </c>
      <c r="AI136" s="267">
        <f t="shared" si="141"/>
        <v>0</v>
      </c>
    </row>
    <row r="137" spans="4:37" s="38" customFormat="1" hidden="1" x14ac:dyDescent="0.25">
      <c r="E137" s="60" t="s">
        <v>149</v>
      </c>
      <c r="F137" s="61"/>
      <c r="G137" s="61"/>
      <c r="H137" s="61" t="s">
        <v>162</v>
      </c>
      <c r="I137" s="62"/>
      <c r="J137" s="214" t="s">
        <v>290</v>
      </c>
      <c r="K137" s="215" t="s">
        <v>291</v>
      </c>
      <c r="L137" s="216">
        <f t="shared" si="163"/>
        <v>0</v>
      </c>
      <c r="M137" s="216">
        <f t="shared" si="163"/>
        <v>0</v>
      </c>
      <c r="N137" s="216">
        <f t="shared" si="163"/>
        <v>0</v>
      </c>
      <c r="O137" s="216">
        <f t="shared" si="163"/>
        <v>0</v>
      </c>
      <c r="P137" s="216">
        <f t="shared" si="163"/>
        <v>0</v>
      </c>
      <c r="Q137" s="216">
        <f t="shared" si="163"/>
        <v>0</v>
      </c>
      <c r="R137" s="216"/>
      <c r="S137" s="216">
        <f t="shared" si="163"/>
        <v>0</v>
      </c>
      <c r="T137" s="216">
        <f t="shared" si="163"/>
        <v>0</v>
      </c>
      <c r="U137" s="193">
        <f t="shared" si="99"/>
        <v>0</v>
      </c>
      <c r="V137" s="216">
        <f t="shared" si="163"/>
        <v>0</v>
      </c>
      <c r="W137" s="216">
        <f t="shared" si="163"/>
        <v>0</v>
      </c>
      <c r="X137" s="216">
        <f t="shared" si="163"/>
        <v>0</v>
      </c>
      <c r="Y137" s="216">
        <f t="shared" si="163"/>
        <v>0</v>
      </c>
      <c r="Z137" s="216">
        <f t="shared" si="163"/>
        <v>0</v>
      </c>
      <c r="AA137" s="216">
        <f t="shared" si="163"/>
        <v>0</v>
      </c>
      <c r="AB137" s="193">
        <f t="shared" si="137"/>
        <v>0</v>
      </c>
      <c r="AC137" s="193">
        <f t="shared" si="138"/>
        <v>0</v>
      </c>
      <c r="AD137" s="216">
        <f t="shared" si="164"/>
        <v>0</v>
      </c>
      <c r="AE137" s="193">
        <f t="shared" si="101"/>
        <v>0</v>
      </c>
      <c r="AF137" s="216">
        <f t="shared" si="165"/>
        <v>0</v>
      </c>
      <c r="AG137" s="216">
        <f t="shared" si="165"/>
        <v>0</v>
      </c>
      <c r="AI137" s="267">
        <f t="shared" si="141"/>
        <v>0</v>
      </c>
    </row>
    <row r="138" spans="4:37" s="66" customFormat="1" hidden="1" x14ac:dyDescent="0.25">
      <c r="E138" s="63" t="s">
        <v>149</v>
      </c>
      <c r="F138" s="64"/>
      <c r="G138" s="64"/>
      <c r="H138" s="64" t="s">
        <v>162</v>
      </c>
      <c r="I138" s="65"/>
      <c r="J138" s="217" t="s">
        <v>292</v>
      </c>
      <c r="K138" s="218" t="s">
        <v>291</v>
      </c>
      <c r="L138" s="219">
        <f t="shared" ref="L138:AG138" si="166">SUM(L139:L141)</f>
        <v>0</v>
      </c>
      <c r="M138" s="219">
        <f t="shared" si="166"/>
        <v>0</v>
      </c>
      <c r="N138" s="219">
        <f t="shared" si="166"/>
        <v>0</v>
      </c>
      <c r="O138" s="219">
        <f t="shared" si="166"/>
        <v>0</v>
      </c>
      <c r="P138" s="219">
        <f t="shared" si="166"/>
        <v>0</v>
      </c>
      <c r="Q138" s="219">
        <f t="shared" si="166"/>
        <v>0</v>
      </c>
      <c r="R138" s="219"/>
      <c r="S138" s="219">
        <f t="shared" si="166"/>
        <v>0</v>
      </c>
      <c r="T138" s="219">
        <f t="shared" si="166"/>
        <v>0</v>
      </c>
      <c r="U138" s="193">
        <f t="shared" si="99"/>
        <v>0</v>
      </c>
      <c r="V138" s="219">
        <f t="shared" si="166"/>
        <v>0</v>
      </c>
      <c r="W138" s="219">
        <f t="shared" si="166"/>
        <v>0</v>
      </c>
      <c r="X138" s="219">
        <f t="shared" si="166"/>
        <v>0</v>
      </c>
      <c r="Y138" s="219">
        <f t="shared" si="166"/>
        <v>0</v>
      </c>
      <c r="Z138" s="219">
        <f t="shared" si="166"/>
        <v>0</v>
      </c>
      <c r="AA138" s="219">
        <f t="shared" si="166"/>
        <v>0</v>
      </c>
      <c r="AB138" s="193">
        <f t="shared" si="137"/>
        <v>0</v>
      </c>
      <c r="AC138" s="193">
        <f t="shared" si="138"/>
        <v>0</v>
      </c>
      <c r="AD138" s="219">
        <f t="shared" ref="AD138" si="167">SUM(AD139:AD141)</f>
        <v>0</v>
      </c>
      <c r="AE138" s="193">
        <f t="shared" si="101"/>
        <v>0</v>
      </c>
      <c r="AF138" s="219">
        <f t="shared" si="166"/>
        <v>0</v>
      </c>
      <c r="AG138" s="219">
        <f t="shared" si="166"/>
        <v>0</v>
      </c>
      <c r="AI138" s="267">
        <f t="shared" si="141"/>
        <v>0</v>
      </c>
    </row>
    <row r="139" spans="4:37" s="71" customFormat="1" hidden="1" x14ac:dyDescent="0.25">
      <c r="E139" s="67" t="s">
        <v>149</v>
      </c>
      <c r="F139" s="68"/>
      <c r="G139" s="68"/>
      <c r="H139" s="68" t="s">
        <v>162</v>
      </c>
      <c r="I139" s="69"/>
      <c r="J139" s="225" t="s">
        <v>293</v>
      </c>
      <c r="K139" s="221" t="s">
        <v>291</v>
      </c>
      <c r="L139" s="222"/>
      <c r="M139" s="222"/>
      <c r="N139" s="222"/>
      <c r="O139" s="222"/>
      <c r="P139" s="222">
        <f>Q139-O139</f>
        <v>0</v>
      </c>
      <c r="Q139" s="222"/>
      <c r="R139" s="222"/>
      <c r="S139" s="222">
        <v>0</v>
      </c>
      <c r="T139" s="222"/>
      <c r="U139" s="193">
        <f t="shared" si="99"/>
        <v>0</v>
      </c>
      <c r="V139" s="222"/>
      <c r="W139" s="222"/>
      <c r="X139" s="222"/>
      <c r="Y139" s="222"/>
      <c r="Z139" s="222"/>
      <c r="AA139" s="222"/>
      <c r="AB139" s="193">
        <f t="shared" si="137"/>
        <v>0</v>
      </c>
      <c r="AC139" s="193">
        <f t="shared" si="138"/>
        <v>0</v>
      </c>
      <c r="AD139" s="222"/>
      <c r="AE139" s="193">
        <f t="shared" si="101"/>
        <v>0</v>
      </c>
      <c r="AF139" s="222"/>
      <c r="AG139" s="222"/>
      <c r="AI139" s="267">
        <f t="shared" si="141"/>
        <v>0</v>
      </c>
    </row>
    <row r="140" spans="4:37" s="71" customFormat="1" hidden="1" x14ac:dyDescent="0.25">
      <c r="E140" s="67" t="s">
        <v>149</v>
      </c>
      <c r="F140" s="68"/>
      <c r="G140" s="68"/>
      <c r="H140" s="68" t="s">
        <v>162</v>
      </c>
      <c r="I140" s="69"/>
      <c r="J140" s="225" t="s">
        <v>293</v>
      </c>
      <c r="K140" s="221" t="s">
        <v>291</v>
      </c>
      <c r="L140" s="222"/>
      <c r="M140" s="222"/>
      <c r="N140" s="222"/>
      <c r="O140" s="222"/>
      <c r="P140" s="222">
        <f>Q140-O140</f>
        <v>0</v>
      </c>
      <c r="Q140" s="222"/>
      <c r="R140" s="222"/>
      <c r="S140" s="222">
        <v>0</v>
      </c>
      <c r="T140" s="222"/>
      <c r="U140" s="193">
        <f t="shared" si="99"/>
        <v>0</v>
      </c>
      <c r="V140" s="222"/>
      <c r="W140" s="222"/>
      <c r="X140" s="222"/>
      <c r="Y140" s="222"/>
      <c r="Z140" s="222"/>
      <c r="AA140" s="222"/>
      <c r="AB140" s="193">
        <f t="shared" si="137"/>
        <v>0</v>
      </c>
      <c r="AC140" s="193">
        <f t="shared" si="138"/>
        <v>0</v>
      </c>
      <c r="AD140" s="222"/>
      <c r="AE140" s="193">
        <f t="shared" si="101"/>
        <v>0</v>
      </c>
      <c r="AF140" s="222"/>
      <c r="AG140" s="222"/>
      <c r="AI140" s="267">
        <f t="shared" si="141"/>
        <v>0</v>
      </c>
    </row>
    <row r="141" spans="4:37" s="71" customFormat="1" hidden="1" x14ac:dyDescent="0.25">
      <c r="E141" s="67" t="s">
        <v>149</v>
      </c>
      <c r="F141" s="68"/>
      <c r="G141" s="68"/>
      <c r="H141" s="68" t="s">
        <v>162</v>
      </c>
      <c r="I141" s="69"/>
      <c r="J141" s="225" t="s">
        <v>293</v>
      </c>
      <c r="K141" s="221" t="s">
        <v>291</v>
      </c>
      <c r="L141" s="222"/>
      <c r="M141" s="222"/>
      <c r="N141" s="222"/>
      <c r="O141" s="222"/>
      <c r="P141" s="222">
        <f>Q141-O141</f>
        <v>0</v>
      </c>
      <c r="Q141" s="222"/>
      <c r="R141" s="222"/>
      <c r="S141" s="222">
        <v>0</v>
      </c>
      <c r="T141" s="222"/>
      <c r="U141" s="193">
        <f t="shared" si="99"/>
        <v>0</v>
      </c>
      <c r="V141" s="222"/>
      <c r="W141" s="222"/>
      <c r="X141" s="222"/>
      <c r="Y141" s="222"/>
      <c r="Z141" s="222"/>
      <c r="AA141" s="222"/>
      <c r="AB141" s="193">
        <f t="shared" si="137"/>
        <v>0</v>
      </c>
      <c r="AC141" s="193">
        <f t="shared" si="138"/>
        <v>0</v>
      </c>
      <c r="AD141" s="222"/>
      <c r="AE141" s="193">
        <f t="shared" si="101"/>
        <v>0</v>
      </c>
      <c r="AF141" s="222"/>
      <c r="AG141" s="222"/>
      <c r="AI141" s="267">
        <f t="shared" si="141"/>
        <v>0</v>
      </c>
    </row>
    <row r="142" spans="4:37" s="38" customFormat="1" hidden="1" x14ac:dyDescent="0.25">
      <c r="E142" s="60" t="s">
        <v>251</v>
      </c>
      <c r="F142" s="61"/>
      <c r="G142" s="61"/>
      <c r="H142" s="61"/>
      <c r="I142" s="62"/>
      <c r="J142" s="214" t="s">
        <v>113</v>
      </c>
      <c r="K142" s="215" t="s">
        <v>294</v>
      </c>
      <c r="L142" s="216">
        <f t="shared" ref="L142:AG142" si="168">SUM(L143+L151)</f>
        <v>0</v>
      </c>
      <c r="M142" s="216">
        <f t="shared" si="168"/>
        <v>0</v>
      </c>
      <c r="N142" s="216">
        <f t="shared" si="168"/>
        <v>0</v>
      </c>
      <c r="O142" s="216">
        <f t="shared" si="168"/>
        <v>0</v>
      </c>
      <c r="P142" s="216">
        <f t="shared" si="168"/>
        <v>0</v>
      </c>
      <c r="Q142" s="216">
        <f t="shared" si="168"/>
        <v>0</v>
      </c>
      <c r="R142" s="216"/>
      <c r="S142" s="216">
        <f t="shared" si="168"/>
        <v>0</v>
      </c>
      <c r="T142" s="216">
        <f t="shared" si="168"/>
        <v>0</v>
      </c>
      <c r="U142" s="193">
        <f t="shared" si="99"/>
        <v>0</v>
      </c>
      <c r="V142" s="216">
        <f t="shared" si="168"/>
        <v>0</v>
      </c>
      <c r="W142" s="216">
        <f t="shared" si="168"/>
        <v>0</v>
      </c>
      <c r="X142" s="216">
        <f t="shared" si="168"/>
        <v>0</v>
      </c>
      <c r="Y142" s="216">
        <f t="shared" si="168"/>
        <v>0</v>
      </c>
      <c r="Z142" s="216">
        <f t="shared" si="168"/>
        <v>0</v>
      </c>
      <c r="AA142" s="216">
        <f t="shared" si="168"/>
        <v>0</v>
      </c>
      <c r="AB142" s="193">
        <f t="shared" si="137"/>
        <v>0</v>
      </c>
      <c r="AC142" s="193">
        <f t="shared" si="138"/>
        <v>0</v>
      </c>
      <c r="AD142" s="216">
        <f t="shared" ref="AD142" si="169">SUM(AD143+AD151)</f>
        <v>0</v>
      </c>
      <c r="AE142" s="193">
        <f t="shared" si="101"/>
        <v>0</v>
      </c>
      <c r="AF142" s="216">
        <f t="shared" si="168"/>
        <v>0</v>
      </c>
      <c r="AG142" s="216">
        <f t="shared" si="168"/>
        <v>0</v>
      </c>
      <c r="AI142" s="267">
        <f t="shared" si="141"/>
        <v>0</v>
      </c>
    </row>
    <row r="143" spans="4:37" s="38" customFormat="1" hidden="1" x14ac:dyDescent="0.25">
      <c r="E143" s="60" t="s">
        <v>251</v>
      </c>
      <c r="F143" s="61"/>
      <c r="G143" s="61"/>
      <c r="H143" s="61"/>
      <c r="I143" s="62"/>
      <c r="J143" s="296" t="s">
        <v>251</v>
      </c>
      <c r="K143" s="215" t="s">
        <v>295</v>
      </c>
      <c r="L143" s="216">
        <f t="shared" ref="L143:AA143" si="170">SUM(L144+L148)</f>
        <v>0</v>
      </c>
      <c r="M143" s="216">
        <f t="shared" si="170"/>
        <v>0</v>
      </c>
      <c r="N143" s="216">
        <f t="shared" si="170"/>
        <v>0</v>
      </c>
      <c r="O143" s="216">
        <f t="shared" si="170"/>
        <v>0</v>
      </c>
      <c r="P143" s="216">
        <f t="shared" si="170"/>
        <v>0</v>
      </c>
      <c r="Q143" s="216">
        <f t="shared" si="170"/>
        <v>0</v>
      </c>
      <c r="R143" s="216"/>
      <c r="S143" s="216">
        <f t="shared" si="170"/>
        <v>0</v>
      </c>
      <c r="T143" s="216">
        <f t="shared" si="170"/>
        <v>0</v>
      </c>
      <c r="U143" s="193">
        <f t="shared" si="99"/>
        <v>0</v>
      </c>
      <c r="V143" s="216">
        <f t="shared" si="170"/>
        <v>0</v>
      </c>
      <c r="W143" s="216">
        <f t="shared" si="170"/>
        <v>0</v>
      </c>
      <c r="X143" s="216">
        <f t="shared" si="170"/>
        <v>0</v>
      </c>
      <c r="Y143" s="216">
        <f t="shared" si="170"/>
        <v>0</v>
      </c>
      <c r="Z143" s="216">
        <f t="shared" si="170"/>
        <v>0</v>
      </c>
      <c r="AA143" s="216">
        <f t="shared" si="170"/>
        <v>0</v>
      </c>
      <c r="AB143" s="193">
        <f t="shared" si="137"/>
        <v>0</v>
      </c>
      <c r="AC143" s="193">
        <f t="shared" si="138"/>
        <v>0</v>
      </c>
      <c r="AD143" s="216">
        <f t="shared" ref="AD143" si="171">SUM(AD144+AD148)</f>
        <v>0</v>
      </c>
      <c r="AE143" s="193">
        <f t="shared" si="101"/>
        <v>0</v>
      </c>
      <c r="AF143" s="216">
        <f t="shared" ref="AF143:AG143" si="172">SUM(AF144+AF148)</f>
        <v>0</v>
      </c>
      <c r="AG143" s="216">
        <f t="shared" si="172"/>
        <v>0</v>
      </c>
      <c r="AI143" s="267">
        <f t="shared" si="141"/>
        <v>0</v>
      </c>
    </row>
    <row r="144" spans="4:37" s="38" customFormat="1" hidden="1" x14ac:dyDescent="0.25">
      <c r="E144" s="60" t="s">
        <v>251</v>
      </c>
      <c r="F144" s="61"/>
      <c r="G144" s="61"/>
      <c r="H144" s="61"/>
      <c r="I144" s="62"/>
      <c r="J144" s="214" t="s">
        <v>296</v>
      </c>
      <c r="K144" s="215" t="s">
        <v>297</v>
      </c>
      <c r="L144" s="216">
        <f t="shared" ref="L144" si="173">SUM(L145)</f>
        <v>0</v>
      </c>
      <c r="M144" s="216">
        <f>SUM(M145)</f>
        <v>0</v>
      </c>
      <c r="N144" s="216">
        <f>SUM(N145)</f>
        <v>0</v>
      </c>
      <c r="O144" s="216">
        <f>SUM(O145)</f>
        <v>0</v>
      </c>
      <c r="P144" s="216">
        <f t="shared" ref="P144:AA144" si="174">SUM(P145)</f>
        <v>0</v>
      </c>
      <c r="Q144" s="216">
        <f>SUM(Q145)</f>
        <v>0</v>
      </c>
      <c r="R144" s="216"/>
      <c r="S144" s="216">
        <f t="shared" si="174"/>
        <v>0</v>
      </c>
      <c r="T144" s="216">
        <f t="shared" si="174"/>
        <v>0</v>
      </c>
      <c r="U144" s="193">
        <f t="shared" si="99"/>
        <v>0</v>
      </c>
      <c r="V144" s="216">
        <f t="shared" si="174"/>
        <v>0</v>
      </c>
      <c r="W144" s="216">
        <f t="shared" si="174"/>
        <v>0</v>
      </c>
      <c r="X144" s="216">
        <f t="shared" si="174"/>
        <v>0</v>
      </c>
      <c r="Y144" s="216">
        <f t="shared" si="174"/>
        <v>0</v>
      </c>
      <c r="Z144" s="216">
        <f t="shared" si="174"/>
        <v>0</v>
      </c>
      <c r="AA144" s="216">
        <f t="shared" si="174"/>
        <v>0</v>
      </c>
      <c r="AB144" s="193">
        <f t="shared" si="137"/>
        <v>0</v>
      </c>
      <c r="AC144" s="193">
        <f t="shared" si="138"/>
        <v>0</v>
      </c>
      <c r="AD144" s="216">
        <f t="shared" ref="AD144" si="175">SUM(AD145)</f>
        <v>0</v>
      </c>
      <c r="AE144" s="193">
        <f t="shared" si="101"/>
        <v>0</v>
      </c>
      <c r="AF144" s="216">
        <f t="shared" ref="AF144:AG144" si="176">SUM(AF145)</f>
        <v>0</v>
      </c>
      <c r="AG144" s="216">
        <f t="shared" si="176"/>
        <v>0</v>
      </c>
      <c r="AI144" s="267">
        <f t="shared" si="141"/>
        <v>0</v>
      </c>
    </row>
    <row r="145" spans="5:35" s="66" customFormat="1" hidden="1" x14ac:dyDescent="0.25">
      <c r="E145" s="63" t="s">
        <v>251</v>
      </c>
      <c r="F145" s="64"/>
      <c r="G145" s="64"/>
      <c r="H145" s="64"/>
      <c r="I145" s="65"/>
      <c r="J145" s="217" t="s">
        <v>298</v>
      </c>
      <c r="K145" s="218" t="s">
        <v>299</v>
      </c>
      <c r="L145" s="219">
        <f t="shared" ref="L145" si="177">SUM(L146:L147)</f>
        <v>0</v>
      </c>
      <c r="M145" s="219">
        <f t="shared" ref="M145:AA145" si="178">SUM(M146:M147)</f>
        <v>0</v>
      </c>
      <c r="N145" s="219">
        <f t="shared" si="178"/>
        <v>0</v>
      </c>
      <c r="O145" s="219">
        <f t="shared" si="178"/>
        <v>0</v>
      </c>
      <c r="P145" s="219">
        <f t="shared" si="178"/>
        <v>0</v>
      </c>
      <c r="Q145" s="219">
        <f t="shared" si="178"/>
        <v>0</v>
      </c>
      <c r="R145" s="219"/>
      <c r="S145" s="219">
        <f t="shared" si="178"/>
        <v>0</v>
      </c>
      <c r="T145" s="219">
        <f t="shared" si="178"/>
        <v>0</v>
      </c>
      <c r="U145" s="193">
        <f t="shared" si="99"/>
        <v>0</v>
      </c>
      <c r="V145" s="219">
        <f t="shared" si="178"/>
        <v>0</v>
      </c>
      <c r="W145" s="219">
        <f t="shared" si="178"/>
        <v>0</v>
      </c>
      <c r="X145" s="219">
        <f t="shared" si="178"/>
        <v>0</v>
      </c>
      <c r="Y145" s="219">
        <f t="shared" si="178"/>
        <v>0</v>
      </c>
      <c r="Z145" s="219">
        <f t="shared" si="178"/>
        <v>0</v>
      </c>
      <c r="AA145" s="219">
        <f t="shared" si="178"/>
        <v>0</v>
      </c>
      <c r="AB145" s="193">
        <f t="shared" ref="AB145:AB159" si="179">SUM(V145:AA145)</f>
        <v>0</v>
      </c>
      <c r="AC145" s="193">
        <f t="shared" ref="AC145:AC159" si="180">SUM(U145+AB145)</f>
        <v>0</v>
      </c>
      <c r="AD145" s="219">
        <f t="shared" ref="AD145" si="181">SUM(AD146:AD147)</f>
        <v>0</v>
      </c>
      <c r="AE145" s="193">
        <f t="shared" si="101"/>
        <v>0</v>
      </c>
      <c r="AF145" s="219">
        <f t="shared" ref="AF145:AG145" si="182">SUM(AF146:AF147)</f>
        <v>0</v>
      </c>
      <c r="AG145" s="219">
        <f t="shared" si="182"/>
        <v>0</v>
      </c>
      <c r="AI145" s="267">
        <f t="shared" ref="AI145:AI177" si="183">SUM(S145+AB145)</f>
        <v>0</v>
      </c>
    </row>
    <row r="146" spans="5:35" s="71" customFormat="1" hidden="1" x14ac:dyDescent="0.25">
      <c r="E146" s="67" t="s">
        <v>251</v>
      </c>
      <c r="F146" s="68"/>
      <c r="G146" s="68"/>
      <c r="H146" s="68"/>
      <c r="I146" s="69"/>
      <c r="J146" s="223" t="s">
        <v>300</v>
      </c>
      <c r="K146" s="221" t="s">
        <v>299</v>
      </c>
      <c r="L146" s="222"/>
      <c r="M146" s="222"/>
      <c r="N146" s="222"/>
      <c r="O146" s="222"/>
      <c r="P146" s="222">
        <f>Q146-O146</f>
        <v>0</v>
      </c>
      <c r="Q146" s="222"/>
      <c r="R146" s="222"/>
      <c r="S146" s="222"/>
      <c r="T146" s="222"/>
      <c r="U146" s="193">
        <f t="shared" si="99"/>
        <v>0</v>
      </c>
      <c r="V146" s="222"/>
      <c r="W146" s="222"/>
      <c r="X146" s="222"/>
      <c r="Y146" s="222"/>
      <c r="Z146" s="222"/>
      <c r="AA146" s="222"/>
      <c r="AB146" s="193">
        <f t="shared" si="179"/>
        <v>0</v>
      </c>
      <c r="AC146" s="193">
        <f t="shared" si="180"/>
        <v>0</v>
      </c>
      <c r="AD146" s="222"/>
      <c r="AE146" s="193">
        <f t="shared" si="101"/>
        <v>0</v>
      </c>
      <c r="AF146" s="222"/>
      <c r="AG146" s="222"/>
      <c r="AI146" s="267">
        <f t="shared" si="183"/>
        <v>0</v>
      </c>
    </row>
    <row r="147" spans="5:35" s="71" customFormat="1" hidden="1" x14ac:dyDescent="0.25">
      <c r="E147" s="67" t="s">
        <v>251</v>
      </c>
      <c r="F147" s="68"/>
      <c r="G147" s="68"/>
      <c r="H147" s="68"/>
      <c r="I147" s="69"/>
      <c r="J147" s="223" t="s">
        <v>300</v>
      </c>
      <c r="K147" s="221" t="s">
        <v>299</v>
      </c>
      <c r="L147" s="222"/>
      <c r="M147" s="222"/>
      <c r="N147" s="222"/>
      <c r="O147" s="222"/>
      <c r="P147" s="222">
        <f>Q147-O147</f>
        <v>0</v>
      </c>
      <c r="Q147" s="222"/>
      <c r="R147" s="222"/>
      <c r="S147" s="222"/>
      <c r="T147" s="222"/>
      <c r="U147" s="193">
        <f t="shared" si="99"/>
        <v>0</v>
      </c>
      <c r="V147" s="222"/>
      <c r="W147" s="222"/>
      <c r="X147" s="222"/>
      <c r="Y147" s="222"/>
      <c r="Z147" s="222"/>
      <c r="AA147" s="222"/>
      <c r="AB147" s="193">
        <f t="shared" si="179"/>
        <v>0</v>
      </c>
      <c r="AC147" s="193">
        <f t="shared" si="180"/>
        <v>0</v>
      </c>
      <c r="AD147" s="222"/>
      <c r="AE147" s="193">
        <f t="shared" si="101"/>
        <v>0</v>
      </c>
      <c r="AF147" s="222"/>
      <c r="AG147" s="222"/>
      <c r="AI147" s="267">
        <f t="shared" si="183"/>
        <v>0</v>
      </c>
    </row>
    <row r="148" spans="5:35" s="38" customFormat="1" hidden="1" x14ac:dyDescent="0.25">
      <c r="E148" s="60" t="s">
        <v>251</v>
      </c>
      <c r="F148" s="61"/>
      <c r="G148" s="61"/>
      <c r="H148" s="61"/>
      <c r="I148" s="62"/>
      <c r="J148" s="214" t="s">
        <v>301</v>
      </c>
      <c r="K148" s="215" t="s">
        <v>302</v>
      </c>
      <c r="L148" s="216">
        <f t="shared" ref="L148" si="184">SUM(L149)</f>
        <v>0</v>
      </c>
      <c r="M148" s="216">
        <f>SUM(M149)</f>
        <v>0</v>
      </c>
      <c r="N148" s="216">
        <f>SUM(N149)</f>
        <v>0</v>
      </c>
      <c r="O148" s="216">
        <f>SUM(O149)</f>
        <v>0</v>
      </c>
      <c r="P148" s="216">
        <f t="shared" ref="P148:AA148" si="185">SUM(P149)</f>
        <v>0</v>
      </c>
      <c r="Q148" s="216">
        <f>SUM(Q149)</f>
        <v>0</v>
      </c>
      <c r="R148" s="216"/>
      <c r="S148" s="216">
        <f t="shared" si="185"/>
        <v>0</v>
      </c>
      <c r="T148" s="216">
        <f t="shared" si="185"/>
        <v>0</v>
      </c>
      <c r="U148" s="193">
        <f t="shared" ref="U148:U177" si="186">SUM(S148:T148)</f>
        <v>0</v>
      </c>
      <c r="V148" s="216">
        <f t="shared" si="185"/>
        <v>0</v>
      </c>
      <c r="W148" s="216">
        <f t="shared" si="185"/>
        <v>0</v>
      </c>
      <c r="X148" s="216">
        <f t="shared" si="185"/>
        <v>0</v>
      </c>
      <c r="Y148" s="216">
        <f t="shared" si="185"/>
        <v>0</v>
      </c>
      <c r="Z148" s="216">
        <f t="shared" si="185"/>
        <v>0</v>
      </c>
      <c r="AA148" s="216">
        <f t="shared" si="185"/>
        <v>0</v>
      </c>
      <c r="AB148" s="193">
        <f t="shared" si="179"/>
        <v>0</v>
      </c>
      <c r="AC148" s="193">
        <f t="shared" si="180"/>
        <v>0</v>
      </c>
      <c r="AD148" s="216">
        <f t="shared" ref="AD148" si="187">SUM(AD149)</f>
        <v>0</v>
      </c>
      <c r="AE148" s="193">
        <f t="shared" ref="AE148:AE177" si="188">SUM(AC148:AD148)</f>
        <v>0</v>
      </c>
      <c r="AF148" s="216">
        <f t="shared" ref="AF148:AG148" si="189">SUM(AF149)</f>
        <v>0</v>
      </c>
      <c r="AG148" s="216">
        <f t="shared" si="189"/>
        <v>0</v>
      </c>
      <c r="AI148" s="267">
        <f t="shared" si="183"/>
        <v>0</v>
      </c>
    </row>
    <row r="149" spans="5:35" s="66" customFormat="1" hidden="1" x14ac:dyDescent="0.25">
      <c r="E149" s="63" t="s">
        <v>251</v>
      </c>
      <c r="F149" s="64"/>
      <c r="G149" s="64"/>
      <c r="H149" s="64"/>
      <c r="I149" s="65"/>
      <c r="J149" s="217" t="s">
        <v>303</v>
      </c>
      <c r="K149" s="218" t="s">
        <v>304</v>
      </c>
      <c r="L149" s="219">
        <f t="shared" ref="L149" si="190">SUM(L150:L150)</f>
        <v>0</v>
      </c>
      <c r="M149" s="219">
        <f>SUM(M150:M150)</f>
        <v>0</v>
      </c>
      <c r="N149" s="219">
        <f>SUM(N150:N150)</f>
        <v>0</v>
      </c>
      <c r="O149" s="219">
        <f>SUM(O150:O150)</f>
        <v>0</v>
      </c>
      <c r="P149" s="219">
        <f t="shared" ref="P149:AG149" si="191">SUM(P150:P150)</f>
        <v>0</v>
      </c>
      <c r="Q149" s="219">
        <f>SUM(Q150:Q150)</f>
        <v>0</v>
      </c>
      <c r="R149" s="219"/>
      <c r="S149" s="219">
        <f t="shared" si="191"/>
        <v>0</v>
      </c>
      <c r="T149" s="219">
        <f t="shared" si="191"/>
        <v>0</v>
      </c>
      <c r="U149" s="193">
        <f t="shared" si="186"/>
        <v>0</v>
      </c>
      <c r="V149" s="219">
        <f t="shared" si="191"/>
        <v>0</v>
      </c>
      <c r="W149" s="219">
        <f t="shared" si="191"/>
        <v>0</v>
      </c>
      <c r="X149" s="219">
        <f t="shared" si="191"/>
        <v>0</v>
      </c>
      <c r="Y149" s="219">
        <f t="shared" si="191"/>
        <v>0</v>
      </c>
      <c r="Z149" s="219">
        <f t="shared" si="191"/>
        <v>0</v>
      </c>
      <c r="AA149" s="219">
        <f t="shared" si="191"/>
        <v>0</v>
      </c>
      <c r="AB149" s="193">
        <f t="shared" si="179"/>
        <v>0</v>
      </c>
      <c r="AC149" s="193">
        <f t="shared" si="180"/>
        <v>0</v>
      </c>
      <c r="AD149" s="219">
        <f t="shared" si="191"/>
        <v>0</v>
      </c>
      <c r="AE149" s="193">
        <f t="shared" si="188"/>
        <v>0</v>
      </c>
      <c r="AF149" s="219">
        <f t="shared" si="191"/>
        <v>0</v>
      </c>
      <c r="AG149" s="219">
        <f t="shared" si="191"/>
        <v>0</v>
      </c>
      <c r="AI149" s="267">
        <f t="shared" si="183"/>
        <v>0</v>
      </c>
    </row>
    <row r="150" spans="5:35" s="71" customFormat="1" hidden="1" x14ac:dyDescent="0.25">
      <c r="E150" s="67" t="s">
        <v>251</v>
      </c>
      <c r="F150" s="68"/>
      <c r="G150" s="68"/>
      <c r="H150" s="68"/>
      <c r="I150" s="69"/>
      <c r="J150" s="223" t="s">
        <v>305</v>
      </c>
      <c r="K150" s="221" t="s">
        <v>306</v>
      </c>
      <c r="L150" s="222"/>
      <c r="M150" s="222"/>
      <c r="N150" s="222"/>
      <c r="O150" s="222"/>
      <c r="P150" s="222">
        <f>Q150-O150</f>
        <v>0</v>
      </c>
      <c r="Q150" s="222"/>
      <c r="R150" s="222"/>
      <c r="S150" s="222"/>
      <c r="T150" s="222"/>
      <c r="U150" s="193">
        <f t="shared" si="186"/>
        <v>0</v>
      </c>
      <c r="V150" s="222"/>
      <c r="W150" s="222"/>
      <c r="X150" s="222"/>
      <c r="Y150" s="222"/>
      <c r="Z150" s="222"/>
      <c r="AA150" s="222"/>
      <c r="AB150" s="193">
        <f t="shared" si="179"/>
        <v>0</v>
      </c>
      <c r="AC150" s="193">
        <f t="shared" si="180"/>
        <v>0</v>
      </c>
      <c r="AD150" s="222"/>
      <c r="AE150" s="193">
        <f t="shared" si="188"/>
        <v>0</v>
      </c>
      <c r="AF150" s="222"/>
      <c r="AG150" s="222"/>
      <c r="AI150" s="267">
        <f t="shared" si="183"/>
        <v>0</v>
      </c>
    </row>
    <row r="151" spans="5:35" s="38" customFormat="1" hidden="1" x14ac:dyDescent="0.25">
      <c r="E151" s="60" t="s">
        <v>251</v>
      </c>
      <c r="F151" s="61"/>
      <c r="G151" s="61"/>
      <c r="H151" s="61"/>
      <c r="I151" s="62"/>
      <c r="J151" s="214" t="s">
        <v>307</v>
      </c>
      <c r="K151" s="215" t="s">
        <v>308</v>
      </c>
      <c r="L151" s="216">
        <f t="shared" ref="L151:AA151" si="192">SUM(L152+L156+L158)</f>
        <v>0</v>
      </c>
      <c r="M151" s="216">
        <f t="shared" si="192"/>
        <v>0</v>
      </c>
      <c r="N151" s="216">
        <f t="shared" si="192"/>
        <v>0</v>
      </c>
      <c r="O151" s="216">
        <f t="shared" si="192"/>
        <v>0</v>
      </c>
      <c r="P151" s="216">
        <f t="shared" si="192"/>
        <v>0</v>
      </c>
      <c r="Q151" s="216">
        <f t="shared" si="192"/>
        <v>0</v>
      </c>
      <c r="R151" s="216"/>
      <c r="S151" s="216">
        <f t="shared" si="192"/>
        <v>0</v>
      </c>
      <c r="T151" s="216">
        <f t="shared" si="192"/>
        <v>0</v>
      </c>
      <c r="U151" s="193">
        <f t="shared" si="186"/>
        <v>0</v>
      </c>
      <c r="V151" s="216">
        <f t="shared" si="192"/>
        <v>0</v>
      </c>
      <c r="W151" s="216">
        <f t="shared" si="192"/>
        <v>0</v>
      </c>
      <c r="X151" s="216">
        <f t="shared" si="192"/>
        <v>0</v>
      </c>
      <c r="Y151" s="216">
        <f t="shared" si="192"/>
        <v>0</v>
      </c>
      <c r="Z151" s="216">
        <f t="shared" si="192"/>
        <v>0</v>
      </c>
      <c r="AA151" s="216">
        <f t="shared" si="192"/>
        <v>0</v>
      </c>
      <c r="AB151" s="193">
        <f t="shared" si="179"/>
        <v>0</v>
      </c>
      <c r="AC151" s="193">
        <f t="shared" si="180"/>
        <v>0</v>
      </c>
      <c r="AD151" s="216">
        <f t="shared" ref="AD151" si="193">SUM(AD152+AD156+AD158)</f>
        <v>0</v>
      </c>
      <c r="AE151" s="193">
        <f t="shared" si="188"/>
        <v>0</v>
      </c>
      <c r="AF151" s="216">
        <f t="shared" ref="AF151:AG151" si="194">SUM(AF152+AF156+AF158)</f>
        <v>0</v>
      </c>
      <c r="AG151" s="216">
        <f t="shared" si="194"/>
        <v>0</v>
      </c>
      <c r="AI151" s="267">
        <f t="shared" si="183"/>
        <v>0</v>
      </c>
    </row>
    <row r="152" spans="5:35" s="38" customFormat="1" hidden="1" x14ac:dyDescent="0.25">
      <c r="E152" s="60" t="s">
        <v>251</v>
      </c>
      <c r="F152" s="61"/>
      <c r="G152" s="61"/>
      <c r="H152" s="61"/>
      <c r="I152" s="62"/>
      <c r="J152" s="214" t="s">
        <v>309</v>
      </c>
      <c r="K152" s="215" t="s">
        <v>310</v>
      </c>
      <c r="L152" s="216">
        <f t="shared" ref="L152" si="195">SUM(L153:L155)</f>
        <v>0</v>
      </c>
      <c r="M152" s="216">
        <f t="shared" ref="M152:AA152" si="196">SUM(M153:M155)</f>
        <v>0</v>
      </c>
      <c r="N152" s="216">
        <f t="shared" si="196"/>
        <v>0</v>
      </c>
      <c r="O152" s="216">
        <f t="shared" si="196"/>
        <v>0</v>
      </c>
      <c r="P152" s="216">
        <f t="shared" si="196"/>
        <v>0</v>
      </c>
      <c r="Q152" s="216">
        <f t="shared" si="196"/>
        <v>0</v>
      </c>
      <c r="R152" s="216"/>
      <c r="S152" s="216">
        <f t="shared" si="196"/>
        <v>0</v>
      </c>
      <c r="T152" s="216">
        <f t="shared" si="196"/>
        <v>0</v>
      </c>
      <c r="U152" s="193">
        <f t="shared" si="186"/>
        <v>0</v>
      </c>
      <c r="V152" s="216">
        <f t="shared" si="196"/>
        <v>0</v>
      </c>
      <c r="W152" s="216">
        <f t="shared" si="196"/>
        <v>0</v>
      </c>
      <c r="X152" s="216">
        <f t="shared" si="196"/>
        <v>0</v>
      </c>
      <c r="Y152" s="216">
        <f t="shared" si="196"/>
        <v>0</v>
      </c>
      <c r="Z152" s="216">
        <f t="shared" si="196"/>
        <v>0</v>
      </c>
      <c r="AA152" s="216">
        <f t="shared" si="196"/>
        <v>0</v>
      </c>
      <c r="AB152" s="193">
        <f t="shared" si="179"/>
        <v>0</v>
      </c>
      <c r="AC152" s="193">
        <f t="shared" si="180"/>
        <v>0</v>
      </c>
      <c r="AD152" s="216">
        <f t="shared" ref="AD152" si="197">SUM(AD153:AD155)</f>
        <v>0</v>
      </c>
      <c r="AE152" s="193">
        <f t="shared" si="188"/>
        <v>0</v>
      </c>
      <c r="AF152" s="216">
        <f t="shared" ref="AF152:AG152" si="198">SUM(AF153:AF155)</f>
        <v>0</v>
      </c>
      <c r="AG152" s="216">
        <f t="shared" si="198"/>
        <v>0</v>
      </c>
      <c r="AI152" s="267">
        <f t="shared" si="183"/>
        <v>0</v>
      </c>
    </row>
    <row r="153" spans="5:35" s="71" customFormat="1" hidden="1" x14ac:dyDescent="0.25">
      <c r="E153" s="67" t="s">
        <v>251</v>
      </c>
      <c r="F153" s="68"/>
      <c r="G153" s="68"/>
      <c r="H153" s="68"/>
      <c r="I153" s="69"/>
      <c r="J153" s="223" t="s">
        <v>311</v>
      </c>
      <c r="K153" s="221" t="s">
        <v>312</v>
      </c>
      <c r="L153" s="222"/>
      <c r="M153" s="222"/>
      <c r="N153" s="222"/>
      <c r="O153" s="222"/>
      <c r="P153" s="222">
        <f>Q153-O153</f>
        <v>0</v>
      </c>
      <c r="Q153" s="222"/>
      <c r="R153" s="222"/>
      <c r="S153" s="222"/>
      <c r="T153" s="222"/>
      <c r="U153" s="193">
        <f t="shared" si="186"/>
        <v>0</v>
      </c>
      <c r="V153" s="222"/>
      <c r="W153" s="222"/>
      <c r="X153" s="222"/>
      <c r="Y153" s="222"/>
      <c r="Z153" s="222"/>
      <c r="AA153" s="222"/>
      <c r="AB153" s="193">
        <f t="shared" si="179"/>
        <v>0</v>
      </c>
      <c r="AC153" s="193">
        <f t="shared" si="180"/>
        <v>0</v>
      </c>
      <c r="AD153" s="222"/>
      <c r="AE153" s="193">
        <f t="shared" si="188"/>
        <v>0</v>
      </c>
      <c r="AF153" s="222"/>
      <c r="AG153" s="222"/>
      <c r="AI153" s="267">
        <f t="shared" si="183"/>
        <v>0</v>
      </c>
    </row>
    <row r="154" spans="5:35" s="71" customFormat="1" hidden="1" x14ac:dyDescent="0.25">
      <c r="E154" s="67" t="s">
        <v>251</v>
      </c>
      <c r="F154" s="68"/>
      <c r="G154" s="68"/>
      <c r="H154" s="68"/>
      <c r="I154" s="69"/>
      <c r="J154" s="223" t="s">
        <v>313</v>
      </c>
      <c r="K154" s="221" t="s">
        <v>314</v>
      </c>
      <c r="L154" s="222"/>
      <c r="M154" s="222"/>
      <c r="N154" s="222"/>
      <c r="O154" s="222"/>
      <c r="P154" s="222">
        <f>Q154-O154</f>
        <v>0</v>
      </c>
      <c r="Q154" s="222"/>
      <c r="R154" s="222"/>
      <c r="S154" s="222"/>
      <c r="T154" s="222"/>
      <c r="U154" s="193">
        <f t="shared" si="186"/>
        <v>0</v>
      </c>
      <c r="V154" s="222"/>
      <c r="W154" s="222"/>
      <c r="X154" s="222"/>
      <c r="Y154" s="222"/>
      <c r="Z154" s="222"/>
      <c r="AA154" s="222"/>
      <c r="AB154" s="193">
        <f t="shared" si="179"/>
        <v>0</v>
      </c>
      <c r="AC154" s="193">
        <f t="shared" si="180"/>
        <v>0</v>
      </c>
      <c r="AD154" s="222"/>
      <c r="AE154" s="193">
        <f t="shared" si="188"/>
        <v>0</v>
      </c>
      <c r="AF154" s="222"/>
      <c r="AG154" s="222"/>
      <c r="AI154" s="267">
        <f t="shared" si="183"/>
        <v>0</v>
      </c>
    </row>
    <row r="155" spans="5:35" s="71" customFormat="1" hidden="1" x14ac:dyDescent="0.25">
      <c r="E155" s="67" t="s">
        <v>251</v>
      </c>
      <c r="F155" s="68"/>
      <c r="G155" s="68"/>
      <c r="H155" s="68"/>
      <c r="I155" s="69"/>
      <c r="J155" s="223" t="s">
        <v>315</v>
      </c>
      <c r="K155" s="221" t="s">
        <v>316</v>
      </c>
      <c r="L155" s="222"/>
      <c r="M155" s="222"/>
      <c r="N155" s="222"/>
      <c r="O155" s="222"/>
      <c r="P155" s="222">
        <f>Q155-O155</f>
        <v>0</v>
      </c>
      <c r="Q155" s="222"/>
      <c r="R155" s="222"/>
      <c r="S155" s="222"/>
      <c r="T155" s="222"/>
      <c r="U155" s="193">
        <f t="shared" si="186"/>
        <v>0</v>
      </c>
      <c r="V155" s="222"/>
      <c r="W155" s="222"/>
      <c r="X155" s="222"/>
      <c r="Y155" s="222"/>
      <c r="Z155" s="222"/>
      <c r="AA155" s="222"/>
      <c r="AB155" s="193">
        <f t="shared" si="179"/>
        <v>0</v>
      </c>
      <c r="AC155" s="193">
        <f t="shared" si="180"/>
        <v>0</v>
      </c>
      <c r="AD155" s="222"/>
      <c r="AE155" s="193">
        <f t="shared" si="188"/>
        <v>0</v>
      </c>
      <c r="AF155" s="222"/>
      <c r="AG155" s="222"/>
      <c r="AI155" s="267">
        <f t="shared" si="183"/>
        <v>0</v>
      </c>
    </row>
    <row r="156" spans="5:35" s="78" customFormat="1" ht="15.75" hidden="1" x14ac:dyDescent="0.25">
      <c r="E156" s="67" t="s">
        <v>251</v>
      </c>
      <c r="F156" s="61"/>
      <c r="G156" s="61"/>
      <c r="H156" s="61"/>
      <c r="I156" s="62"/>
      <c r="J156" s="214" t="s">
        <v>317</v>
      </c>
      <c r="K156" s="233" t="s">
        <v>318</v>
      </c>
      <c r="L156" s="216">
        <f t="shared" ref="L156:AF158" si="199">SUM(L157)</f>
        <v>0</v>
      </c>
      <c r="M156" s="216">
        <f t="shared" si="199"/>
        <v>0</v>
      </c>
      <c r="N156" s="216">
        <f t="shared" si="199"/>
        <v>0</v>
      </c>
      <c r="O156" s="216">
        <f t="shared" si="199"/>
        <v>0</v>
      </c>
      <c r="P156" s="216">
        <f t="shared" si="199"/>
        <v>0</v>
      </c>
      <c r="Q156" s="216">
        <f t="shared" si="199"/>
        <v>0</v>
      </c>
      <c r="R156" s="216"/>
      <c r="S156" s="216">
        <f t="shared" si="199"/>
        <v>0</v>
      </c>
      <c r="T156" s="216">
        <f t="shared" si="199"/>
        <v>0</v>
      </c>
      <c r="U156" s="193">
        <f t="shared" si="186"/>
        <v>0</v>
      </c>
      <c r="V156" s="216">
        <f t="shared" si="199"/>
        <v>0</v>
      </c>
      <c r="W156" s="216">
        <f t="shared" si="199"/>
        <v>0</v>
      </c>
      <c r="X156" s="216">
        <f t="shared" si="199"/>
        <v>0</v>
      </c>
      <c r="Y156" s="216">
        <f t="shared" si="199"/>
        <v>0</v>
      </c>
      <c r="Z156" s="216">
        <f t="shared" si="199"/>
        <v>0</v>
      </c>
      <c r="AA156" s="216">
        <f t="shared" si="199"/>
        <v>0</v>
      </c>
      <c r="AB156" s="193">
        <f t="shared" si="179"/>
        <v>0</v>
      </c>
      <c r="AC156" s="193">
        <f t="shared" si="180"/>
        <v>0</v>
      </c>
      <c r="AD156" s="216">
        <f t="shared" si="199"/>
        <v>0</v>
      </c>
      <c r="AE156" s="193">
        <f t="shared" si="188"/>
        <v>0</v>
      </c>
      <c r="AF156" s="216">
        <f t="shared" si="199"/>
        <v>0</v>
      </c>
      <c r="AG156" s="216">
        <f t="shared" ref="AF156:AG158" si="200">SUM(AG157)</f>
        <v>0</v>
      </c>
      <c r="AI156" s="267">
        <f t="shared" si="183"/>
        <v>0</v>
      </c>
    </row>
    <row r="157" spans="5:35" s="79" customFormat="1" ht="15.75" hidden="1" x14ac:dyDescent="0.25">
      <c r="E157" s="67" t="s">
        <v>251</v>
      </c>
      <c r="F157" s="61"/>
      <c r="G157" s="61"/>
      <c r="H157" s="61"/>
      <c r="I157" s="62"/>
      <c r="J157" s="223" t="s">
        <v>319</v>
      </c>
      <c r="K157" s="234" t="s">
        <v>83</v>
      </c>
      <c r="L157" s="222"/>
      <c r="M157" s="222"/>
      <c r="N157" s="222"/>
      <c r="O157" s="222"/>
      <c r="P157" s="222">
        <v>0</v>
      </c>
      <c r="Q157" s="222"/>
      <c r="R157" s="222"/>
      <c r="S157" s="222"/>
      <c r="T157" s="222"/>
      <c r="U157" s="193">
        <f t="shared" si="186"/>
        <v>0</v>
      </c>
      <c r="V157" s="222"/>
      <c r="W157" s="222"/>
      <c r="X157" s="222"/>
      <c r="Y157" s="222"/>
      <c r="Z157" s="222"/>
      <c r="AA157" s="222"/>
      <c r="AB157" s="193">
        <f t="shared" si="179"/>
        <v>0</v>
      </c>
      <c r="AC157" s="193">
        <f t="shared" si="180"/>
        <v>0</v>
      </c>
      <c r="AD157" s="222"/>
      <c r="AE157" s="193">
        <f t="shared" si="188"/>
        <v>0</v>
      </c>
      <c r="AF157" s="222"/>
      <c r="AG157" s="222"/>
      <c r="AI157" s="267">
        <f t="shared" si="183"/>
        <v>0</v>
      </c>
    </row>
    <row r="158" spans="5:35" s="78" customFormat="1" ht="15.75" hidden="1" x14ac:dyDescent="0.25">
      <c r="E158" s="67" t="s">
        <v>251</v>
      </c>
      <c r="F158" s="61"/>
      <c r="G158" s="61"/>
      <c r="H158" s="61"/>
      <c r="I158" s="62"/>
      <c r="J158" s="214" t="s">
        <v>320</v>
      </c>
      <c r="K158" s="233" t="s">
        <v>321</v>
      </c>
      <c r="L158" s="216">
        <f t="shared" si="199"/>
        <v>0</v>
      </c>
      <c r="M158" s="216">
        <f t="shared" si="199"/>
        <v>0</v>
      </c>
      <c r="N158" s="216">
        <f t="shared" si="199"/>
        <v>0</v>
      </c>
      <c r="O158" s="216">
        <f t="shared" si="199"/>
        <v>0</v>
      </c>
      <c r="P158" s="216">
        <f t="shared" si="199"/>
        <v>0</v>
      </c>
      <c r="Q158" s="216">
        <f t="shared" si="199"/>
        <v>0</v>
      </c>
      <c r="R158" s="216"/>
      <c r="S158" s="216">
        <f t="shared" si="199"/>
        <v>0</v>
      </c>
      <c r="T158" s="216">
        <f t="shared" si="199"/>
        <v>0</v>
      </c>
      <c r="U158" s="193">
        <f t="shared" si="186"/>
        <v>0</v>
      </c>
      <c r="V158" s="216">
        <f t="shared" si="199"/>
        <v>0</v>
      </c>
      <c r="W158" s="216">
        <f t="shared" si="199"/>
        <v>0</v>
      </c>
      <c r="X158" s="216">
        <f t="shared" si="199"/>
        <v>0</v>
      </c>
      <c r="Y158" s="216">
        <f t="shared" si="199"/>
        <v>0</v>
      </c>
      <c r="Z158" s="216">
        <f t="shared" si="199"/>
        <v>0</v>
      </c>
      <c r="AA158" s="216">
        <f t="shared" si="199"/>
        <v>0</v>
      </c>
      <c r="AB158" s="193">
        <f t="shared" si="179"/>
        <v>0</v>
      </c>
      <c r="AC158" s="193">
        <f t="shared" si="180"/>
        <v>0</v>
      </c>
      <c r="AD158" s="216">
        <f t="shared" si="199"/>
        <v>0</v>
      </c>
      <c r="AE158" s="193">
        <f t="shared" si="188"/>
        <v>0</v>
      </c>
      <c r="AF158" s="216">
        <f t="shared" si="200"/>
        <v>0</v>
      </c>
      <c r="AG158" s="216">
        <f t="shared" si="200"/>
        <v>0</v>
      </c>
      <c r="AI158" s="267">
        <f t="shared" si="183"/>
        <v>0</v>
      </c>
    </row>
    <row r="159" spans="5:35" s="79" customFormat="1" ht="15.75" hidden="1" x14ac:dyDescent="0.25">
      <c r="E159" s="67" t="s">
        <v>251</v>
      </c>
      <c r="F159" s="61"/>
      <c r="G159" s="61"/>
      <c r="H159" s="61"/>
      <c r="I159" s="62"/>
      <c r="J159" s="223" t="s">
        <v>322</v>
      </c>
      <c r="K159" s="234" t="s">
        <v>323</v>
      </c>
      <c r="L159" s="222"/>
      <c r="M159" s="222"/>
      <c r="N159" s="222"/>
      <c r="O159" s="222"/>
      <c r="P159" s="222">
        <v>0</v>
      </c>
      <c r="Q159" s="222"/>
      <c r="R159" s="222"/>
      <c r="S159" s="222"/>
      <c r="T159" s="222"/>
      <c r="U159" s="193">
        <f t="shared" si="186"/>
        <v>0</v>
      </c>
      <c r="V159" s="222"/>
      <c r="W159" s="222"/>
      <c r="X159" s="222"/>
      <c r="Y159" s="222"/>
      <c r="Z159" s="222"/>
      <c r="AA159" s="222"/>
      <c r="AB159" s="193">
        <f t="shared" si="179"/>
        <v>0</v>
      </c>
      <c r="AC159" s="193">
        <f t="shared" si="180"/>
        <v>0</v>
      </c>
      <c r="AD159" s="222"/>
      <c r="AE159" s="193">
        <f t="shared" si="188"/>
        <v>0</v>
      </c>
      <c r="AF159" s="222"/>
      <c r="AG159" s="222"/>
      <c r="AI159" s="267">
        <f t="shared" si="183"/>
        <v>0</v>
      </c>
    </row>
    <row r="160" spans="5:35" s="80" customFormat="1" ht="15.75" x14ac:dyDescent="0.25">
      <c r="E160" s="45"/>
      <c r="F160" s="45"/>
      <c r="G160" s="45"/>
      <c r="H160" s="45"/>
      <c r="I160" s="45"/>
      <c r="J160" s="235" t="s">
        <v>324</v>
      </c>
      <c r="K160" s="236"/>
      <c r="L160" s="237"/>
      <c r="M160" s="238"/>
      <c r="N160" s="238"/>
      <c r="O160" s="238"/>
      <c r="P160" s="238"/>
      <c r="Q160" s="238"/>
      <c r="R160" s="239"/>
      <c r="S160" s="237"/>
      <c r="T160" s="237"/>
      <c r="U160" s="193"/>
      <c r="V160" s="237"/>
      <c r="W160" s="237"/>
      <c r="X160" s="237"/>
      <c r="Y160" s="237"/>
      <c r="Z160" s="237"/>
      <c r="AA160" s="237"/>
      <c r="AB160" s="193"/>
      <c r="AC160" s="193"/>
      <c r="AD160" s="237"/>
      <c r="AE160" s="193"/>
      <c r="AF160" s="237"/>
      <c r="AG160" s="237"/>
      <c r="AI160" s="267">
        <f t="shared" si="183"/>
        <v>0</v>
      </c>
    </row>
    <row r="161" spans="5:35" x14ac:dyDescent="0.25">
      <c r="E161" s="60"/>
      <c r="F161" s="61"/>
      <c r="G161" s="61"/>
      <c r="H161" s="61"/>
      <c r="I161" s="62"/>
      <c r="J161" s="240" t="s">
        <v>112</v>
      </c>
      <c r="K161" s="241" t="s">
        <v>325</v>
      </c>
      <c r="L161" s="242">
        <f>L17</f>
        <v>0</v>
      </c>
      <c r="M161" s="242">
        <f>M17</f>
        <v>0</v>
      </c>
      <c r="N161" s="242">
        <f>N17</f>
        <v>0</v>
      </c>
      <c r="O161" s="242">
        <f>O17</f>
        <v>0</v>
      </c>
      <c r="P161" s="242">
        <f>Q161-O161</f>
        <v>0</v>
      </c>
      <c r="Q161" s="242">
        <f>Q17</f>
        <v>0</v>
      </c>
      <c r="R161" s="242"/>
      <c r="S161" s="242">
        <f>S17</f>
        <v>170089.96</v>
      </c>
      <c r="T161" s="242">
        <f>T17</f>
        <v>2659.2</v>
      </c>
      <c r="U161" s="193">
        <f t="shared" si="186"/>
        <v>172749.16</v>
      </c>
      <c r="V161" s="242">
        <f t="shared" ref="V161:AA161" si="201">V17</f>
        <v>35000</v>
      </c>
      <c r="W161" s="242">
        <f t="shared" si="201"/>
        <v>72500</v>
      </c>
      <c r="X161" s="242">
        <f t="shared" si="201"/>
        <v>39000</v>
      </c>
      <c r="Y161" s="242">
        <f t="shared" si="201"/>
        <v>58500</v>
      </c>
      <c r="Z161" s="242">
        <f t="shared" si="201"/>
        <v>2800</v>
      </c>
      <c r="AA161" s="242">
        <f t="shared" si="201"/>
        <v>0</v>
      </c>
      <c r="AB161" s="193">
        <f t="shared" ref="AB161:AB170" si="202">SUM(V161:AA161)</f>
        <v>207800</v>
      </c>
      <c r="AC161" s="193">
        <f t="shared" ref="AC161:AC170" si="203">SUM(U161+AB161)</f>
        <v>380549.16000000003</v>
      </c>
      <c r="AD161" s="242">
        <f>AD17</f>
        <v>716500</v>
      </c>
      <c r="AE161" s="193">
        <f t="shared" si="188"/>
        <v>1097049.1600000001</v>
      </c>
      <c r="AF161" s="242">
        <f>AF17</f>
        <v>1041300</v>
      </c>
      <c r="AG161" s="242">
        <f>AG17</f>
        <v>1061000</v>
      </c>
      <c r="AI161" s="267">
        <f t="shared" si="183"/>
        <v>377889.95999999996</v>
      </c>
    </row>
    <row r="162" spans="5:35" x14ac:dyDescent="0.25">
      <c r="E162" s="60"/>
      <c r="F162" s="61"/>
      <c r="G162" s="61"/>
      <c r="H162" s="61"/>
      <c r="I162" s="62"/>
      <c r="J162" s="240" t="s">
        <v>113</v>
      </c>
      <c r="K162" s="241" t="s">
        <v>294</v>
      </c>
      <c r="L162" s="242">
        <f t="shared" ref="L162" si="204">L142</f>
        <v>0</v>
      </c>
      <c r="M162" s="242">
        <f>M142</f>
        <v>0</v>
      </c>
      <c r="N162" s="242">
        <f>N142</f>
        <v>0</v>
      </c>
      <c r="O162" s="242">
        <f>O142</f>
        <v>0</v>
      </c>
      <c r="P162" s="242">
        <f>Q162-O162</f>
        <v>0</v>
      </c>
      <c r="Q162" s="242">
        <f>Q142</f>
        <v>0</v>
      </c>
      <c r="R162" s="242"/>
      <c r="S162" s="242">
        <f t="shared" ref="S162:AG162" si="205">S142</f>
        <v>0</v>
      </c>
      <c r="T162" s="242">
        <f t="shared" si="205"/>
        <v>0</v>
      </c>
      <c r="U162" s="193">
        <f t="shared" si="186"/>
        <v>0</v>
      </c>
      <c r="V162" s="242">
        <f t="shared" si="205"/>
        <v>0</v>
      </c>
      <c r="W162" s="242">
        <f t="shared" si="205"/>
        <v>0</v>
      </c>
      <c r="X162" s="242">
        <f t="shared" si="205"/>
        <v>0</v>
      </c>
      <c r="Y162" s="242">
        <f t="shared" si="205"/>
        <v>0</v>
      </c>
      <c r="Z162" s="242">
        <f t="shared" si="205"/>
        <v>0</v>
      </c>
      <c r="AA162" s="242">
        <f t="shared" si="205"/>
        <v>0</v>
      </c>
      <c r="AB162" s="193">
        <f t="shared" si="202"/>
        <v>0</v>
      </c>
      <c r="AC162" s="193">
        <f t="shared" si="203"/>
        <v>0</v>
      </c>
      <c r="AD162" s="242">
        <f t="shared" ref="AD162" si="206">AD142</f>
        <v>0</v>
      </c>
      <c r="AE162" s="193">
        <f t="shared" si="188"/>
        <v>0</v>
      </c>
      <c r="AF162" s="242">
        <f t="shared" si="205"/>
        <v>0</v>
      </c>
      <c r="AG162" s="242">
        <f t="shared" si="205"/>
        <v>0</v>
      </c>
      <c r="AI162" s="267">
        <f t="shared" si="183"/>
        <v>0</v>
      </c>
    </row>
    <row r="163" spans="5:35" x14ac:dyDescent="0.25">
      <c r="E163" s="60"/>
      <c r="F163" s="61"/>
      <c r="G163" s="61"/>
      <c r="H163" s="61"/>
      <c r="I163" s="62"/>
      <c r="J163" s="240"/>
      <c r="K163" s="241" t="s">
        <v>326</v>
      </c>
      <c r="L163" s="242">
        <f t="shared" ref="L163:AA163" si="207">L161+L162</f>
        <v>0</v>
      </c>
      <c r="M163" s="242">
        <f t="shared" si="207"/>
        <v>0</v>
      </c>
      <c r="N163" s="242">
        <f t="shared" si="207"/>
        <v>0</v>
      </c>
      <c r="O163" s="242">
        <f t="shared" si="207"/>
        <v>0</v>
      </c>
      <c r="P163" s="242">
        <f t="shared" si="207"/>
        <v>0</v>
      </c>
      <c r="Q163" s="242">
        <f t="shared" si="207"/>
        <v>0</v>
      </c>
      <c r="R163" s="242"/>
      <c r="S163" s="242">
        <f t="shared" si="207"/>
        <v>170089.96</v>
      </c>
      <c r="T163" s="242">
        <f t="shared" si="207"/>
        <v>2659.2</v>
      </c>
      <c r="U163" s="193">
        <f t="shared" si="186"/>
        <v>172749.16</v>
      </c>
      <c r="V163" s="242">
        <f t="shared" si="207"/>
        <v>35000</v>
      </c>
      <c r="W163" s="242">
        <f t="shared" si="207"/>
        <v>72500</v>
      </c>
      <c r="X163" s="242">
        <f t="shared" si="207"/>
        <v>39000</v>
      </c>
      <c r="Y163" s="242">
        <f t="shared" si="207"/>
        <v>58500</v>
      </c>
      <c r="Z163" s="242">
        <f t="shared" si="207"/>
        <v>2800</v>
      </c>
      <c r="AA163" s="242">
        <f t="shared" si="207"/>
        <v>0</v>
      </c>
      <c r="AB163" s="193">
        <f t="shared" si="202"/>
        <v>207800</v>
      </c>
      <c r="AC163" s="193">
        <f t="shared" si="203"/>
        <v>380549.16000000003</v>
      </c>
      <c r="AD163" s="242">
        <f t="shared" ref="AD163" si="208">AD161+AD162</f>
        <v>716500</v>
      </c>
      <c r="AE163" s="193">
        <f t="shared" si="188"/>
        <v>1097049.1600000001</v>
      </c>
      <c r="AF163" s="242">
        <f t="shared" ref="AF163:AG163" si="209">AF161+AF162</f>
        <v>1041300</v>
      </c>
      <c r="AG163" s="242">
        <f t="shared" si="209"/>
        <v>1061000</v>
      </c>
      <c r="AI163" s="267">
        <f t="shared" si="183"/>
        <v>377889.95999999996</v>
      </c>
    </row>
    <row r="164" spans="5:35" x14ac:dyDescent="0.25">
      <c r="E164" s="60"/>
      <c r="F164" s="61"/>
      <c r="G164" s="61"/>
      <c r="H164" s="61"/>
      <c r="I164" s="62"/>
      <c r="J164" s="243" t="s">
        <v>327</v>
      </c>
      <c r="K164" s="244" t="s">
        <v>328</v>
      </c>
      <c r="L164" s="242"/>
      <c r="M164" s="242">
        <v>0</v>
      </c>
      <c r="N164" s="242">
        <v>0</v>
      </c>
      <c r="O164" s="242">
        <v>0</v>
      </c>
      <c r="P164" s="242">
        <f>Q164-O164</f>
        <v>0</v>
      </c>
      <c r="Q164" s="242">
        <v>0</v>
      </c>
      <c r="R164" s="242"/>
      <c r="S164" s="242"/>
      <c r="T164" s="242"/>
      <c r="U164" s="193">
        <f t="shared" si="186"/>
        <v>0</v>
      </c>
      <c r="V164" s="242"/>
      <c r="W164" s="242"/>
      <c r="X164" s="242"/>
      <c r="Y164" s="242"/>
      <c r="Z164" s="242"/>
      <c r="AA164" s="242"/>
      <c r="AB164" s="193">
        <f t="shared" si="202"/>
        <v>0</v>
      </c>
      <c r="AC164" s="193">
        <f t="shared" si="203"/>
        <v>0</v>
      </c>
      <c r="AD164" s="242"/>
      <c r="AE164" s="193">
        <f t="shared" si="188"/>
        <v>0</v>
      </c>
      <c r="AF164" s="242"/>
      <c r="AG164" s="242"/>
      <c r="AI164" s="267">
        <f t="shared" si="183"/>
        <v>0</v>
      </c>
    </row>
    <row r="165" spans="5:35" s="38" customFormat="1" x14ac:dyDescent="0.25">
      <c r="E165" s="60"/>
      <c r="F165" s="61"/>
      <c r="G165" s="61"/>
      <c r="H165" s="61"/>
      <c r="I165" s="62"/>
      <c r="J165" s="245"/>
      <c r="K165" s="297" t="s">
        <v>329</v>
      </c>
      <c r="L165" s="216">
        <f t="shared" ref="L165:AA165" si="210">SUM(L163:L164)</f>
        <v>0</v>
      </c>
      <c r="M165" s="216">
        <f t="shared" si="210"/>
        <v>0</v>
      </c>
      <c r="N165" s="216">
        <f t="shared" si="210"/>
        <v>0</v>
      </c>
      <c r="O165" s="216">
        <f t="shared" si="210"/>
        <v>0</v>
      </c>
      <c r="P165" s="216">
        <f t="shared" si="210"/>
        <v>0</v>
      </c>
      <c r="Q165" s="216">
        <f t="shared" si="210"/>
        <v>0</v>
      </c>
      <c r="R165" s="216"/>
      <c r="S165" s="216">
        <f t="shared" si="210"/>
        <v>170089.96</v>
      </c>
      <c r="T165" s="216">
        <f t="shared" si="210"/>
        <v>2659.2</v>
      </c>
      <c r="U165" s="193">
        <f t="shared" si="186"/>
        <v>172749.16</v>
      </c>
      <c r="V165" s="216">
        <f t="shared" si="210"/>
        <v>35000</v>
      </c>
      <c r="W165" s="216">
        <f t="shared" si="210"/>
        <v>72500</v>
      </c>
      <c r="X165" s="216">
        <f t="shared" si="210"/>
        <v>39000</v>
      </c>
      <c r="Y165" s="216">
        <f t="shared" si="210"/>
        <v>58500</v>
      </c>
      <c r="Z165" s="216">
        <f t="shared" si="210"/>
        <v>2800</v>
      </c>
      <c r="AA165" s="216">
        <f t="shared" si="210"/>
        <v>0</v>
      </c>
      <c r="AB165" s="193">
        <f t="shared" si="202"/>
        <v>207800</v>
      </c>
      <c r="AC165" s="193">
        <f t="shared" si="203"/>
        <v>380549.16000000003</v>
      </c>
      <c r="AD165" s="216">
        <f t="shared" ref="AD165" si="211">SUM(AD163:AD164)</f>
        <v>716500</v>
      </c>
      <c r="AE165" s="193">
        <f t="shared" si="188"/>
        <v>1097049.1600000001</v>
      </c>
      <c r="AF165" s="216">
        <f t="shared" ref="AF165:AG165" si="212">SUM(AF163:AF164)</f>
        <v>1041300</v>
      </c>
      <c r="AG165" s="216">
        <f t="shared" si="212"/>
        <v>1061000</v>
      </c>
      <c r="AI165" s="267">
        <f t="shared" si="183"/>
        <v>377889.95999999996</v>
      </c>
    </row>
    <row r="166" spans="5:35" x14ac:dyDescent="0.25">
      <c r="E166" s="60"/>
      <c r="F166" s="61"/>
      <c r="G166" s="61"/>
      <c r="H166" s="61"/>
      <c r="I166" s="62"/>
      <c r="J166" s="243">
        <v>84452</v>
      </c>
      <c r="K166" s="244" t="s">
        <v>330</v>
      </c>
      <c r="L166" s="242"/>
      <c r="M166" s="242">
        <v>0</v>
      </c>
      <c r="N166" s="242">
        <v>0</v>
      </c>
      <c r="O166" s="242">
        <v>0</v>
      </c>
      <c r="P166" s="242">
        <f>Q166-O166</f>
        <v>0</v>
      </c>
      <c r="Q166" s="242">
        <v>0</v>
      </c>
      <c r="R166" s="242"/>
      <c r="S166" s="242"/>
      <c r="T166" s="242"/>
      <c r="U166" s="193">
        <f t="shared" si="186"/>
        <v>0</v>
      </c>
      <c r="V166" s="242"/>
      <c r="W166" s="242"/>
      <c r="X166" s="242"/>
      <c r="Y166" s="242"/>
      <c r="Z166" s="242"/>
      <c r="AA166" s="242"/>
      <c r="AB166" s="193">
        <f t="shared" si="202"/>
        <v>0</v>
      </c>
      <c r="AC166" s="193">
        <f t="shared" si="203"/>
        <v>0</v>
      </c>
      <c r="AD166" s="242"/>
      <c r="AE166" s="193">
        <f t="shared" si="188"/>
        <v>0</v>
      </c>
      <c r="AF166" s="242"/>
      <c r="AG166" s="242"/>
      <c r="AI166" s="267">
        <f t="shared" si="183"/>
        <v>0</v>
      </c>
    </row>
    <row r="167" spans="5:35" s="38" customFormat="1" x14ac:dyDescent="0.25">
      <c r="E167" s="60"/>
      <c r="F167" s="61"/>
      <c r="G167" s="61"/>
      <c r="H167" s="61"/>
      <c r="I167" s="62"/>
      <c r="J167" s="298" t="s">
        <v>331</v>
      </c>
      <c r="K167" s="252" t="s">
        <v>332</v>
      </c>
      <c r="L167" s="216">
        <f t="shared" ref="L167:AA167" si="213">SUM(L164+L166)</f>
        <v>0</v>
      </c>
      <c r="M167" s="216">
        <f t="shared" si="213"/>
        <v>0</v>
      </c>
      <c r="N167" s="216">
        <f t="shared" si="213"/>
        <v>0</v>
      </c>
      <c r="O167" s="216">
        <f t="shared" si="213"/>
        <v>0</v>
      </c>
      <c r="P167" s="216">
        <f t="shared" si="213"/>
        <v>0</v>
      </c>
      <c r="Q167" s="216">
        <f t="shared" si="213"/>
        <v>0</v>
      </c>
      <c r="R167" s="216"/>
      <c r="S167" s="216">
        <f t="shared" si="213"/>
        <v>0</v>
      </c>
      <c r="T167" s="216">
        <f t="shared" si="213"/>
        <v>0</v>
      </c>
      <c r="U167" s="193">
        <f t="shared" si="186"/>
        <v>0</v>
      </c>
      <c r="V167" s="216">
        <f t="shared" si="213"/>
        <v>0</v>
      </c>
      <c r="W167" s="216">
        <f t="shared" si="213"/>
        <v>0</v>
      </c>
      <c r="X167" s="216">
        <f t="shared" si="213"/>
        <v>0</v>
      </c>
      <c r="Y167" s="216">
        <f t="shared" si="213"/>
        <v>0</v>
      </c>
      <c r="Z167" s="216">
        <f t="shared" si="213"/>
        <v>0</v>
      </c>
      <c r="AA167" s="216">
        <f t="shared" si="213"/>
        <v>0</v>
      </c>
      <c r="AB167" s="193">
        <f t="shared" si="202"/>
        <v>0</v>
      </c>
      <c r="AC167" s="193">
        <f t="shared" si="203"/>
        <v>0</v>
      </c>
      <c r="AD167" s="216">
        <f t="shared" ref="AD167" si="214">SUM(AD164+AD166)</f>
        <v>0</v>
      </c>
      <c r="AE167" s="193">
        <f t="shared" si="188"/>
        <v>0</v>
      </c>
      <c r="AF167" s="216">
        <f t="shared" ref="AF167:AG167" si="215">SUM(AF164+AF166)</f>
        <v>0</v>
      </c>
      <c r="AG167" s="216">
        <f t="shared" si="215"/>
        <v>0</v>
      </c>
      <c r="AI167" s="267">
        <f t="shared" si="183"/>
        <v>0</v>
      </c>
    </row>
    <row r="168" spans="5:35" x14ac:dyDescent="0.25">
      <c r="E168" s="60"/>
      <c r="F168" s="61"/>
      <c r="G168" s="61"/>
      <c r="H168" s="61"/>
      <c r="I168" s="62"/>
      <c r="J168" s="245"/>
      <c r="K168" s="241" t="s">
        <v>333</v>
      </c>
      <c r="L168" s="242">
        <f t="shared" ref="L168:AA168" si="216">SUM(L163+L167)</f>
        <v>0</v>
      </c>
      <c r="M168" s="242">
        <f t="shared" si="216"/>
        <v>0</v>
      </c>
      <c r="N168" s="242">
        <f t="shared" si="216"/>
        <v>0</v>
      </c>
      <c r="O168" s="242">
        <f t="shared" si="216"/>
        <v>0</v>
      </c>
      <c r="P168" s="242">
        <f t="shared" si="216"/>
        <v>0</v>
      </c>
      <c r="Q168" s="242">
        <f t="shared" si="216"/>
        <v>0</v>
      </c>
      <c r="R168" s="242"/>
      <c r="S168" s="242">
        <f t="shared" si="216"/>
        <v>170089.96</v>
      </c>
      <c r="T168" s="242">
        <f t="shared" si="216"/>
        <v>2659.2</v>
      </c>
      <c r="U168" s="193">
        <f t="shared" si="186"/>
        <v>172749.16</v>
      </c>
      <c r="V168" s="242">
        <f t="shared" si="216"/>
        <v>35000</v>
      </c>
      <c r="W168" s="242">
        <f t="shared" si="216"/>
        <v>72500</v>
      </c>
      <c r="X168" s="242">
        <f t="shared" si="216"/>
        <v>39000</v>
      </c>
      <c r="Y168" s="242">
        <f t="shared" si="216"/>
        <v>58500</v>
      </c>
      <c r="Z168" s="242">
        <f t="shared" si="216"/>
        <v>2800</v>
      </c>
      <c r="AA168" s="242">
        <f t="shared" si="216"/>
        <v>0</v>
      </c>
      <c r="AB168" s="193">
        <f t="shared" si="202"/>
        <v>207800</v>
      </c>
      <c r="AC168" s="193">
        <f t="shared" si="203"/>
        <v>380549.16000000003</v>
      </c>
      <c r="AD168" s="242">
        <f t="shared" ref="AD168" si="217">SUM(AD163+AD167)</f>
        <v>716500</v>
      </c>
      <c r="AE168" s="193">
        <f t="shared" si="188"/>
        <v>1097049.1600000001</v>
      </c>
      <c r="AF168" s="242">
        <f t="shared" ref="AF168:AG168" si="218">SUM(AF163+AF167)</f>
        <v>1041300</v>
      </c>
      <c r="AG168" s="242">
        <f t="shared" si="218"/>
        <v>1061000</v>
      </c>
      <c r="AI168" s="267">
        <f t="shared" si="183"/>
        <v>377889.95999999996</v>
      </c>
    </row>
    <row r="169" spans="5:35" x14ac:dyDescent="0.25">
      <c r="E169" s="68" t="s">
        <v>334</v>
      </c>
      <c r="F169" s="68"/>
      <c r="G169" s="61"/>
      <c r="H169" s="61"/>
      <c r="I169" s="68" t="s">
        <v>335</v>
      </c>
      <c r="J169" s="245"/>
      <c r="K169" s="241" t="s">
        <v>336</v>
      </c>
      <c r="L169" s="242"/>
      <c r="M169" s="242"/>
      <c r="N169" s="242"/>
      <c r="O169" s="242"/>
      <c r="P169" s="242">
        <f t="shared" ref="P169" si="219">Q169-O169</f>
        <v>0</v>
      </c>
      <c r="Q169" s="242"/>
      <c r="R169" s="242"/>
      <c r="S169" s="242"/>
      <c r="T169" s="242"/>
      <c r="U169" s="193">
        <f t="shared" si="186"/>
        <v>0</v>
      </c>
      <c r="V169" s="242"/>
      <c r="W169" s="242"/>
      <c r="X169" s="242"/>
      <c r="Y169" s="242"/>
      <c r="Z169" s="242"/>
      <c r="AA169" s="436">
        <v>12395.24</v>
      </c>
      <c r="AB169" s="193">
        <f t="shared" si="202"/>
        <v>12395.24</v>
      </c>
      <c r="AC169" s="193">
        <f t="shared" si="203"/>
        <v>12395.24</v>
      </c>
      <c r="AD169" s="242"/>
      <c r="AE169" s="193">
        <f t="shared" si="188"/>
        <v>12395.24</v>
      </c>
      <c r="AF169" s="242"/>
      <c r="AG169" s="242"/>
      <c r="AI169" s="267">
        <f t="shared" si="183"/>
        <v>12395.24</v>
      </c>
    </row>
    <row r="170" spans="5:35" s="38" customFormat="1" x14ac:dyDescent="0.25">
      <c r="E170" s="60"/>
      <c r="F170" s="61"/>
      <c r="G170" s="61"/>
      <c r="H170" s="61"/>
      <c r="I170" s="61"/>
      <c r="J170" s="299" t="s">
        <v>337</v>
      </c>
      <c r="K170" s="300"/>
      <c r="L170" s="216">
        <f t="shared" ref="L170:AG170" si="220">L168+L169</f>
        <v>0</v>
      </c>
      <c r="M170" s="216">
        <f t="shared" si="220"/>
        <v>0</v>
      </c>
      <c r="N170" s="216">
        <f t="shared" si="220"/>
        <v>0</v>
      </c>
      <c r="O170" s="216">
        <f t="shared" si="220"/>
        <v>0</v>
      </c>
      <c r="P170" s="216">
        <f t="shared" si="220"/>
        <v>0</v>
      </c>
      <c r="Q170" s="216">
        <f t="shared" si="220"/>
        <v>0</v>
      </c>
      <c r="R170" s="216"/>
      <c r="S170" s="216">
        <f t="shared" si="220"/>
        <v>170089.96</v>
      </c>
      <c r="T170" s="216">
        <f t="shared" si="220"/>
        <v>2659.2</v>
      </c>
      <c r="U170" s="193">
        <f t="shared" si="186"/>
        <v>172749.16</v>
      </c>
      <c r="V170" s="216">
        <f t="shared" si="220"/>
        <v>35000</v>
      </c>
      <c r="W170" s="216">
        <f t="shared" si="220"/>
        <v>72500</v>
      </c>
      <c r="X170" s="216">
        <f t="shared" si="220"/>
        <v>39000</v>
      </c>
      <c r="Y170" s="216">
        <f t="shared" si="220"/>
        <v>58500</v>
      </c>
      <c r="Z170" s="216">
        <f t="shared" si="220"/>
        <v>2800</v>
      </c>
      <c r="AA170" s="435">
        <f t="shared" si="220"/>
        <v>12395.24</v>
      </c>
      <c r="AB170" s="193">
        <f t="shared" si="202"/>
        <v>220195.24</v>
      </c>
      <c r="AC170" s="193">
        <f t="shared" si="203"/>
        <v>392944.4</v>
      </c>
      <c r="AD170" s="216">
        <f t="shared" ref="AD170" si="221">AD168+AD169</f>
        <v>716500</v>
      </c>
      <c r="AE170" s="193">
        <f t="shared" si="188"/>
        <v>1109444.3999999999</v>
      </c>
      <c r="AF170" s="216">
        <f t="shared" si="220"/>
        <v>1041300</v>
      </c>
      <c r="AG170" s="216">
        <f t="shared" si="220"/>
        <v>1061000</v>
      </c>
      <c r="AI170" s="267">
        <f t="shared" si="183"/>
        <v>390285.19999999995</v>
      </c>
    </row>
    <row r="171" spans="5:35" s="82" customFormat="1" ht="4.5" customHeight="1" x14ac:dyDescent="0.25">
      <c r="E171" s="81"/>
      <c r="F171" s="81"/>
      <c r="G171" s="81"/>
      <c r="H171" s="81"/>
      <c r="I171" s="81"/>
      <c r="J171" s="246"/>
      <c r="K171" s="247"/>
      <c r="L171" s="248"/>
      <c r="M171" s="248"/>
      <c r="N171" s="248"/>
      <c r="O171" s="248"/>
      <c r="P171" s="248"/>
      <c r="Q171" s="248"/>
      <c r="R171" s="248"/>
      <c r="S171" s="248"/>
      <c r="T171" s="248"/>
      <c r="U171" s="193"/>
      <c r="V171" s="248"/>
      <c r="W171" s="248"/>
      <c r="X171" s="248"/>
      <c r="Y171" s="248"/>
      <c r="Z171" s="248"/>
      <c r="AA171" s="437"/>
      <c r="AB171" s="193"/>
      <c r="AC171" s="193"/>
      <c r="AD171" s="248"/>
      <c r="AE171" s="193"/>
      <c r="AF171" s="248"/>
      <c r="AG171" s="248"/>
      <c r="AI171" s="267">
        <f t="shared" si="183"/>
        <v>0</v>
      </c>
    </row>
    <row r="172" spans="5:35" s="83" customFormat="1" ht="15.75" customHeight="1" x14ac:dyDescent="0.25">
      <c r="E172" s="45"/>
      <c r="F172" s="45"/>
      <c r="G172" s="45"/>
      <c r="H172" s="45"/>
      <c r="I172" s="45"/>
      <c r="J172" s="235" t="s">
        <v>338</v>
      </c>
      <c r="K172" s="249"/>
      <c r="L172" s="248"/>
      <c r="M172" s="250"/>
      <c r="N172" s="250"/>
      <c r="O172" s="250"/>
      <c r="P172" s="250"/>
      <c r="Q172" s="250"/>
      <c r="R172" s="248"/>
      <c r="S172" s="248"/>
      <c r="T172" s="248"/>
      <c r="U172" s="193"/>
      <c r="V172" s="248"/>
      <c r="W172" s="248"/>
      <c r="X172" s="248"/>
      <c r="Y172" s="248"/>
      <c r="Z172" s="248"/>
      <c r="AA172" s="437"/>
      <c r="AB172" s="193"/>
      <c r="AC172" s="193"/>
      <c r="AD172" s="248"/>
      <c r="AE172" s="193"/>
      <c r="AF172" s="248"/>
      <c r="AG172" s="248"/>
      <c r="AI172" s="267">
        <f t="shared" si="183"/>
        <v>0</v>
      </c>
    </row>
    <row r="173" spans="5:35" x14ac:dyDescent="0.25">
      <c r="E173" s="60"/>
      <c r="F173" s="61"/>
      <c r="G173" s="61"/>
      <c r="H173" s="61"/>
      <c r="I173" s="62"/>
      <c r="J173" s="251"/>
      <c r="K173" s="241" t="s">
        <v>339</v>
      </c>
      <c r="L173" s="242">
        <f t="shared" ref="L173" si="222">L163</f>
        <v>0</v>
      </c>
      <c r="M173" s="242">
        <f>M163</f>
        <v>0</v>
      </c>
      <c r="N173" s="242">
        <f>N163</f>
        <v>0</v>
      </c>
      <c r="O173" s="242">
        <f>O163</f>
        <v>0</v>
      </c>
      <c r="P173" s="242">
        <f>Q173-O173</f>
        <v>0</v>
      </c>
      <c r="Q173" s="242">
        <f>Q163</f>
        <v>0</v>
      </c>
      <c r="R173" s="242"/>
      <c r="S173" s="242">
        <f t="shared" ref="S173:AG173" si="223">S163</f>
        <v>170089.96</v>
      </c>
      <c r="T173" s="242">
        <f t="shared" si="223"/>
        <v>2659.2</v>
      </c>
      <c r="U173" s="193">
        <f t="shared" si="186"/>
        <v>172749.16</v>
      </c>
      <c r="V173" s="242">
        <f t="shared" si="223"/>
        <v>35000</v>
      </c>
      <c r="W173" s="242">
        <f t="shared" si="223"/>
        <v>72500</v>
      </c>
      <c r="X173" s="242">
        <f t="shared" si="223"/>
        <v>39000</v>
      </c>
      <c r="Y173" s="242">
        <f t="shared" si="223"/>
        <v>58500</v>
      </c>
      <c r="Z173" s="242">
        <f t="shared" si="223"/>
        <v>2800</v>
      </c>
      <c r="AA173" s="436">
        <f t="shared" si="223"/>
        <v>0</v>
      </c>
      <c r="AB173" s="193">
        <f>SUM(V173:AA173)</f>
        <v>207800</v>
      </c>
      <c r="AC173" s="192">
        <f>SUM(U173+AB173)</f>
        <v>380549.16000000003</v>
      </c>
      <c r="AD173" s="242">
        <f t="shared" ref="AD173" si="224">AD163</f>
        <v>716500</v>
      </c>
      <c r="AE173" s="193">
        <f t="shared" si="188"/>
        <v>1097049.1600000001</v>
      </c>
      <c r="AF173" s="242">
        <f t="shared" si="223"/>
        <v>1041300</v>
      </c>
      <c r="AG173" s="242">
        <f t="shared" si="223"/>
        <v>1061000</v>
      </c>
      <c r="AI173" s="267">
        <f t="shared" si="183"/>
        <v>377889.95999999996</v>
      </c>
    </row>
    <row r="174" spans="5:35" x14ac:dyDescent="0.25">
      <c r="E174" s="60"/>
      <c r="F174" s="61"/>
      <c r="G174" s="61"/>
      <c r="H174" s="61"/>
      <c r="I174" s="62"/>
      <c r="J174" s="251"/>
      <c r="K174" s="241" t="s">
        <v>340</v>
      </c>
      <c r="L174" s="242"/>
      <c r="M174" s="242"/>
      <c r="N174" s="242"/>
      <c r="O174" s="242"/>
      <c r="P174" s="242">
        <f>Q174-O174</f>
        <v>0</v>
      </c>
      <c r="Q174" s="242"/>
      <c r="R174" s="242"/>
      <c r="S174" s="242">
        <f>'RASHIDI i DI'!H8</f>
        <v>170089.96</v>
      </c>
      <c r="T174" s="242">
        <f>'RASHIDI i DI'!I8</f>
        <v>2659.2</v>
      </c>
      <c r="U174" s="193">
        <f t="shared" si="186"/>
        <v>172749.16</v>
      </c>
      <c r="V174" s="242">
        <f>'RASHIDI i DI'!K8</f>
        <v>35000</v>
      </c>
      <c r="W174" s="242">
        <f>'RASHIDI i DI'!M8</f>
        <v>72500</v>
      </c>
      <c r="X174" s="242">
        <f>'RASHIDI i DI'!N8</f>
        <v>39000</v>
      </c>
      <c r="Y174" s="242">
        <f>'RASHIDI i DI'!O8</f>
        <v>58500</v>
      </c>
      <c r="Z174" s="242">
        <f>'RASHIDI i DI'!P8</f>
        <v>2800</v>
      </c>
      <c r="AA174" s="436">
        <f>'RASHIDI i DI'!S8</f>
        <v>12395.24</v>
      </c>
      <c r="AB174" s="193">
        <f>SUM(V174:AA174)</f>
        <v>220195.24</v>
      </c>
      <c r="AC174" s="192">
        <f>SUM(U174+AB174)</f>
        <v>392944.4</v>
      </c>
      <c r="AD174" s="242">
        <f>'RASHIDI i DI'!V8</f>
        <v>716500</v>
      </c>
      <c r="AE174" s="193">
        <f t="shared" si="188"/>
        <v>1109444.3999999999</v>
      </c>
      <c r="AF174" s="242">
        <f>'RASHIDI i DI'!X8</f>
        <v>1041300</v>
      </c>
      <c r="AG174" s="242">
        <f>'RASHIDI i DI'!Y8</f>
        <v>1061000</v>
      </c>
      <c r="AI174" s="267">
        <f t="shared" si="183"/>
        <v>390285.19999999995</v>
      </c>
    </row>
    <row r="175" spans="5:35" s="38" customFormat="1" ht="13.5" customHeight="1" x14ac:dyDescent="0.25">
      <c r="E175" s="60"/>
      <c r="F175" s="61"/>
      <c r="G175" s="61"/>
      <c r="H175" s="61"/>
      <c r="I175" s="62"/>
      <c r="J175" s="251"/>
      <c r="K175" s="252" t="s">
        <v>341</v>
      </c>
      <c r="L175" s="216">
        <f t="shared" ref="L175" si="225">L173-L174</f>
        <v>0</v>
      </c>
      <c r="M175" s="216">
        <f>M173-M174</f>
        <v>0</v>
      </c>
      <c r="N175" s="216">
        <f>N173-N174</f>
        <v>0</v>
      </c>
      <c r="O175" s="216">
        <f>O173-O174</f>
        <v>0</v>
      </c>
      <c r="P175" s="216">
        <f t="shared" ref="P175:AA175" si="226">P173-P174</f>
        <v>0</v>
      </c>
      <c r="Q175" s="216">
        <f>Q173-Q174</f>
        <v>0</v>
      </c>
      <c r="R175" s="216"/>
      <c r="S175" s="216">
        <f t="shared" si="226"/>
        <v>0</v>
      </c>
      <c r="T175" s="216">
        <f t="shared" si="226"/>
        <v>0</v>
      </c>
      <c r="U175" s="193">
        <f t="shared" si="186"/>
        <v>0</v>
      </c>
      <c r="V175" s="216">
        <f t="shared" si="226"/>
        <v>0</v>
      </c>
      <c r="W175" s="216">
        <f t="shared" si="226"/>
        <v>0</v>
      </c>
      <c r="X175" s="216">
        <f t="shared" si="226"/>
        <v>0</v>
      </c>
      <c r="Y175" s="216">
        <f t="shared" si="226"/>
        <v>0</v>
      </c>
      <c r="Z175" s="216">
        <f t="shared" si="226"/>
        <v>0</v>
      </c>
      <c r="AA175" s="435">
        <f t="shared" si="226"/>
        <v>-12395.24</v>
      </c>
      <c r="AB175" s="193">
        <f>SUM(V175:AA175)</f>
        <v>-12395.24</v>
      </c>
      <c r="AC175" s="192">
        <f>SUM(U175+AB175)</f>
        <v>-12395.24</v>
      </c>
      <c r="AD175" s="216">
        <f t="shared" ref="AD175" si="227">AD173-AD174</f>
        <v>0</v>
      </c>
      <c r="AE175" s="438">
        <f t="shared" si="188"/>
        <v>-12395.24</v>
      </c>
      <c r="AF175" s="216">
        <f t="shared" ref="AF175:AG175" si="228">AF173-AF174</f>
        <v>0</v>
      </c>
      <c r="AG175" s="216">
        <f t="shared" si="228"/>
        <v>0</v>
      </c>
      <c r="AI175" s="267">
        <f t="shared" si="183"/>
        <v>-12395.24</v>
      </c>
    </row>
    <row r="176" spans="5:35" ht="13.5" customHeight="1" x14ac:dyDescent="0.25">
      <c r="E176" s="60"/>
      <c r="F176" s="61"/>
      <c r="G176" s="61"/>
      <c r="H176" s="61"/>
      <c r="I176" s="62"/>
      <c r="J176" s="253"/>
      <c r="K176" s="241" t="s">
        <v>342</v>
      </c>
      <c r="L176" s="242">
        <f t="shared" ref="L176:Q176" si="229">SUM(L167+L169)</f>
        <v>0</v>
      </c>
      <c r="M176" s="242">
        <f t="shared" si="229"/>
        <v>0</v>
      </c>
      <c r="N176" s="242">
        <f t="shared" si="229"/>
        <v>0</v>
      </c>
      <c r="O176" s="242">
        <f t="shared" si="229"/>
        <v>0</v>
      </c>
      <c r="P176" s="242">
        <f t="shared" si="229"/>
        <v>0</v>
      </c>
      <c r="Q176" s="242">
        <f t="shared" si="229"/>
        <v>0</v>
      </c>
      <c r="R176" s="242"/>
      <c r="S176" s="242">
        <f t="shared" ref="S176:AG176" si="230">SUM(S167+S169)</f>
        <v>0</v>
      </c>
      <c r="T176" s="242">
        <f t="shared" si="230"/>
        <v>0</v>
      </c>
      <c r="U176" s="193">
        <f t="shared" si="186"/>
        <v>0</v>
      </c>
      <c r="V176" s="242">
        <f t="shared" si="230"/>
        <v>0</v>
      </c>
      <c r="W176" s="242">
        <f t="shared" si="230"/>
        <v>0</v>
      </c>
      <c r="X176" s="242">
        <f t="shared" si="230"/>
        <v>0</v>
      </c>
      <c r="Y176" s="242">
        <f t="shared" si="230"/>
        <v>0</v>
      </c>
      <c r="Z176" s="242">
        <f t="shared" si="230"/>
        <v>0</v>
      </c>
      <c r="AA176" s="436">
        <f t="shared" si="230"/>
        <v>12395.24</v>
      </c>
      <c r="AB176" s="193">
        <f>SUM(V176:AA176)</f>
        <v>12395.24</v>
      </c>
      <c r="AC176" s="193">
        <f>SUM(U176+AB176)</f>
        <v>12395.24</v>
      </c>
      <c r="AD176" s="242">
        <f t="shared" ref="AD176" si="231">SUM(AD167+AD169)</f>
        <v>0</v>
      </c>
      <c r="AE176" s="438">
        <f t="shared" si="188"/>
        <v>12395.24</v>
      </c>
      <c r="AF176" s="242">
        <f t="shared" si="230"/>
        <v>0</v>
      </c>
      <c r="AG176" s="242">
        <f t="shared" si="230"/>
        <v>0</v>
      </c>
      <c r="AI176" s="267">
        <f t="shared" si="183"/>
        <v>12395.24</v>
      </c>
    </row>
    <row r="177" spans="5:35" ht="13.5" customHeight="1" x14ac:dyDescent="0.25">
      <c r="E177" s="60"/>
      <c r="F177" s="61"/>
      <c r="G177" s="61"/>
      <c r="H177" s="61"/>
      <c r="I177" s="62"/>
      <c r="J177" s="251"/>
      <c r="K177" s="252" t="s">
        <v>343</v>
      </c>
      <c r="L177" s="216">
        <f t="shared" ref="L177" si="232">L175+L176</f>
        <v>0</v>
      </c>
      <c r="M177" s="216">
        <f>M175+M176</f>
        <v>0</v>
      </c>
      <c r="N177" s="216">
        <f>N175+N176</f>
        <v>0</v>
      </c>
      <c r="O177" s="216">
        <f>O175+O176</f>
        <v>0</v>
      </c>
      <c r="P177" s="216">
        <f t="shared" ref="P177:AA177" si="233">P175+P176</f>
        <v>0</v>
      </c>
      <c r="Q177" s="216">
        <f>Q175+Q176</f>
        <v>0</v>
      </c>
      <c r="R177" s="216"/>
      <c r="S177" s="216">
        <f t="shared" si="233"/>
        <v>0</v>
      </c>
      <c r="T177" s="216">
        <f t="shared" si="233"/>
        <v>0</v>
      </c>
      <c r="U177" s="193">
        <f t="shared" si="186"/>
        <v>0</v>
      </c>
      <c r="V177" s="216">
        <f t="shared" si="233"/>
        <v>0</v>
      </c>
      <c r="W177" s="216">
        <f t="shared" si="233"/>
        <v>0</v>
      </c>
      <c r="X177" s="216">
        <f t="shared" si="233"/>
        <v>0</v>
      </c>
      <c r="Y177" s="216">
        <f t="shared" si="233"/>
        <v>0</v>
      </c>
      <c r="Z177" s="216">
        <f t="shared" si="233"/>
        <v>0</v>
      </c>
      <c r="AA177" s="216">
        <f t="shared" si="233"/>
        <v>0</v>
      </c>
      <c r="AB177" s="193">
        <f>SUM(V177:AA177)</f>
        <v>0</v>
      </c>
      <c r="AC177" s="193">
        <f>SUM(U177+AB177)</f>
        <v>0</v>
      </c>
      <c r="AD177" s="216">
        <f t="shared" ref="AD177" si="234">AD175+AD176</f>
        <v>0</v>
      </c>
      <c r="AE177" s="193">
        <f t="shared" si="188"/>
        <v>0</v>
      </c>
      <c r="AF177" s="216">
        <f t="shared" ref="AF177:AG177" si="235">AF175+AF176</f>
        <v>0</v>
      </c>
      <c r="AG177" s="216">
        <f t="shared" si="235"/>
        <v>0</v>
      </c>
      <c r="AI177" s="267">
        <f t="shared" si="183"/>
        <v>0</v>
      </c>
    </row>
    <row r="189" spans="5:35" hidden="1" x14ac:dyDescent="0.25"/>
    <row r="190" spans="5:35" hidden="1" x14ac:dyDescent="0.25"/>
    <row r="191" spans="5:35" hidden="1" x14ac:dyDescent="0.25"/>
    <row r="192" spans="5:35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spans="3:3" hidden="1" x14ac:dyDescent="0.25"/>
    <row r="418" spans="3:3" hidden="1" x14ac:dyDescent="0.25"/>
    <row r="419" spans="3:3" hidden="1" x14ac:dyDescent="0.25"/>
    <row r="420" spans="3:3" hidden="1" x14ac:dyDescent="0.25"/>
    <row r="421" spans="3:3" hidden="1" x14ac:dyDescent="0.25"/>
    <row r="422" spans="3:3" hidden="1" x14ac:dyDescent="0.25"/>
    <row r="423" spans="3:3" hidden="1" x14ac:dyDescent="0.25"/>
    <row r="424" spans="3:3" hidden="1" x14ac:dyDescent="0.25"/>
    <row r="425" spans="3:3" hidden="1" x14ac:dyDescent="0.25"/>
    <row r="426" spans="3:3" hidden="1" x14ac:dyDescent="0.25"/>
    <row r="428" spans="3:3" x14ac:dyDescent="0.25">
      <c r="C428" s="9" t="s">
        <v>608</v>
      </c>
    </row>
    <row r="430" spans="3:3" hidden="1" x14ac:dyDescent="0.25"/>
    <row r="431" spans="3:3" hidden="1" x14ac:dyDescent="0.25"/>
    <row r="432" spans="3:3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spans="9:9" hidden="1" x14ac:dyDescent="0.25"/>
    <row r="642" spans="9:9" hidden="1" x14ac:dyDescent="0.25"/>
    <row r="644" spans="9:9" hidden="1" x14ac:dyDescent="0.25"/>
    <row r="645" spans="9:9" hidden="1" x14ac:dyDescent="0.25"/>
    <row r="646" spans="9:9" hidden="1" x14ac:dyDescent="0.25"/>
    <row r="647" spans="9:9" hidden="1" x14ac:dyDescent="0.25"/>
    <row r="648" spans="9:9" hidden="1" x14ac:dyDescent="0.25"/>
    <row r="650" spans="9:9" x14ac:dyDescent="0.25">
      <c r="I650" s="14" t="s">
        <v>106</v>
      </c>
    </row>
    <row r="651" spans="9:9" hidden="1" x14ac:dyDescent="0.25"/>
    <row r="652" spans="9:9" hidden="1" x14ac:dyDescent="0.25"/>
    <row r="653" spans="9:9" hidden="1" x14ac:dyDescent="0.25"/>
    <row r="654" spans="9:9" hidden="1" x14ac:dyDescent="0.25"/>
    <row r="655" spans="9:9" hidden="1" x14ac:dyDescent="0.25"/>
    <row r="656" spans="9:9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spans="23:23" hidden="1" x14ac:dyDescent="0.25"/>
    <row r="706" spans="23:23" hidden="1" x14ac:dyDescent="0.25"/>
    <row r="707" spans="23:23" hidden="1" x14ac:dyDescent="0.25"/>
    <row r="709" spans="23:23" hidden="1" x14ac:dyDescent="0.25">
      <c r="W709" s="16">
        <v>0</v>
      </c>
    </row>
    <row r="710" spans="23:23" hidden="1" x14ac:dyDescent="0.25">
      <c r="W710" s="16">
        <v>0</v>
      </c>
    </row>
    <row r="711" spans="23:23" hidden="1" x14ac:dyDescent="0.25"/>
    <row r="712" spans="23:23" hidden="1" x14ac:dyDescent="0.25"/>
    <row r="713" spans="23:23" hidden="1" x14ac:dyDescent="0.25"/>
    <row r="714" spans="23:23" hidden="1" x14ac:dyDescent="0.25"/>
    <row r="715" spans="23:23" hidden="1" x14ac:dyDescent="0.25"/>
    <row r="716" spans="23:23" hidden="1" x14ac:dyDescent="0.25"/>
    <row r="717" spans="23:23" hidden="1" x14ac:dyDescent="0.25"/>
    <row r="718" spans="23:23" hidden="1" x14ac:dyDescent="0.25"/>
    <row r="719" spans="23:23" hidden="1" x14ac:dyDescent="0.25"/>
    <row r="720" spans="23:23" hidden="1" x14ac:dyDescent="0.25"/>
    <row r="721" spans="9:25" hidden="1" x14ac:dyDescent="0.25"/>
    <row r="722" spans="9:25" hidden="1" x14ac:dyDescent="0.25"/>
    <row r="723" spans="9:25" hidden="1" x14ac:dyDescent="0.25">
      <c r="X723" s="16">
        <v>0</v>
      </c>
      <c r="Y723" s="16">
        <v>0</v>
      </c>
    </row>
    <row r="724" spans="9:25" hidden="1" x14ac:dyDescent="0.25"/>
    <row r="725" spans="9:25" hidden="1" x14ac:dyDescent="0.25"/>
    <row r="726" spans="9:25" hidden="1" x14ac:dyDescent="0.25"/>
    <row r="727" spans="9:25" hidden="1" x14ac:dyDescent="0.25"/>
    <row r="728" spans="9:25" hidden="1" x14ac:dyDescent="0.25"/>
    <row r="729" spans="9:25" hidden="1" x14ac:dyDescent="0.25"/>
    <row r="730" spans="9:25" hidden="1" x14ac:dyDescent="0.25"/>
    <row r="731" spans="9:25" hidden="1" x14ac:dyDescent="0.25">
      <c r="I731" s="14" t="s">
        <v>106</v>
      </c>
    </row>
    <row r="732" spans="9:25" hidden="1" x14ac:dyDescent="0.25"/>
    <row r="733" spans="9:25" hidden="1" x14ac:dyDescent="0.25"/>
    <row r="734" spans="9:25" hidden="1" x14ac:dyDescent="0.25"/>
    <row r="735" spans="9:25" hidden="1" x14ac:dyDescent="0.25"/>
    <row r="736" spans="9:25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spans="3:3" hidden="1" x14ac:dyDescent="0.25"/>
    <row r="754" spans="3:3" hidden="1" x14ac:dyDescent="0.25"/>
    <row r="755" spans="3:3" hidden="1" x14ac:dyDescent="0.25"/>
    <row r="756" spans="3:3" hidden="1" x14ac:dyDescent="0.25"/>
    <row r="759" spans="3:3" x14ac:dyDescent="0.25">
      <c r="C759" s="9" t="s">
        <v>609</v>
      </c>
    </row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</sheetData>
  <mergeCells count="1">
    <mergeCell ref="W8:AH8"/>
  </mergeCells>
  <printOptions horizontalCentered="1" gridLines="1"/>
  <pageMargins left="0.31496062992125984" right="0.19685039370078741" top="0.27559055118110237" bottom="0.23622047244094491" header="0.15748031496062992" footer="0.15748031496062992"/>
  <pageSetup paperSize="9" scale="67" fitToHeight="0" orientation="landscape" horizontalDpi="4294967293" verticalDpi="4294967293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IZRAČUN POVEĆANJA</vt:lpstr>
      <vt:lpstr>List2</vt:lpstr>
      <vt:lpstr>PRIHODI!Print_Titles</vt:lpstr>
      <vt:lpstr>'RASHIDI i DI'!Print_Titles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2023-08-11T12:09:22Z</dcterms:modified>
</cp:coreProperties>
</file>