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e\Documents\GRAD\IZVRŠENJE 2023\Izvršenje 30.06.2023\"/>
    </mc:Choice>
  </mc:AlternateContent>
  <bookViews>
    <workbookView xWindow="0" yWindow="0" windowWidth="28800" windowHeight="12330" firstSheet="2" activeTab="6"/>
  </bookViews>
  <sheets>
    <sheet name="SAŽETAK" sheetId="1" r:id="rId1"/>
    <sheet name=" Račun prihoda i rashoda (2)" sheetId="12" r:id="rId2"/>
    <sheet name="Rashodi i prihodi prema izv (2" sheetId="13" r:id="rId3"/>
    <sheet name="Rashodi prema funkcijskoj k (2" sheetId="14" r:id="rId4"/>
    <sheet name="Račun financiranja " sheetId="9" r:id="rId5"/>
    <sheet name="Račun fin prema izvorima f" sheetId="10" r:id="rId6"/>
    <sheet name="Programska klasifikacija" sheetId="7" r:id="rId7"/>
  </sheets>
  <definedNames>
    <definedName name="_xlnm._FilterDatabase" localSheetId="6" hidden="1">'Programska klasifikacija'!$B$1:$B$181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2" l="1"/>
  <c r="M42" i="12"/>
  <c r="M50" i="12"/>
  <c r="M76" i="12"/>
  <c r="M79" i="12"/>
  <c r="M82" i="12"/>
  <c r="M83" i="12"/>
  <c r="M43" i="12"/>
  <c r="L41" i="12"/>
  <c r="L42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82" i="12"/>
  <c r="L83" i="12"/>
  <c r="L84" i="12"/>
  <c r="L85" i="12"/>
  <c r="L86" i="12"/>
  <c r="L87" i="12"/>
  <c r="L88" i="12"/>
  <c r="L43" i="12"/>
  <c r="K41" i="12"/>
  <c r="K82" i="12"/>
  <c r="K42" i="12"/>
  <c r="K50" i="12"/>
  <c r="K70" i="12"/>
  <c r="K76" i="12"/>
  <c r="K77" i="12"/>
  <c r="K79" i="12"/>
  <c r="K61" i="12"/>
  <c r="K54" i="12"/>
  <c r="K51" i="12"/>
  <c r="K43" i="12"/>
  <c r="K44" i="12"/>
  <c r="K46" i="12"/>
  <c r="K48" i="12"/>
  <c r="K83" i="12"/>
  <c r="K84" i="12"/>
  <c r="K87" i="12"/>
  <c r="M11" i="12"/>
  <c r="L11" i="12"/>
  <c r="M21" i="12"/>
  <c r="M24" i="12"/>
  <c r="M27" i="12"/>
  <c r="M33" i="12"/>
  <c r="M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12" i="12"/>
  <c r="K11" i="12"/>
  <c r="K33" i="12"/>
  <c r="K34" i="12"/>
  <c r="K27" i="12"/>
  <c r="K30" i="12"/>
  <c r="K28" i="12"/>
  <c r="K24" i="12"/>
  <c r="K25" i="12"/>
  <c r="K21" i="12"/>
  <c r="K22" i="12"/>
  <c r="K12" i="12"/>
  <c r="K13" i="12"/>
  <c r="K16" i="12"/>
  <c r="K19" i="12"/>
  <c r="M11" i="1"/>
  <c r="M13" i="1"/>
  <c r="M14" i="1"/>
  <c r="M15" i="1"/>
  <c r="M10" i="1"/>
  <c r="L11" i="1"/>
  <c r="L13" i="1"/>
  <c r="L14" i="1"/>
  <c r="L15" i="1"/>
  <c r="L10" i="1"/>
  <c r="K10" i="1"/>
  <c r="K13" i="1"/>
  <c r="I7" i="13"/>
  <c r="I8" i="13"/>
  <c r="I9" i="13"/>
  <c r="I10" i="13"/>
  <c r="I11" i="13"/>
  <c r="I12" i="13"/>
  <c r="I13" i="13"/>
  <c r="I14" i="13"/>
  <c r="I15" i="13"/>
  <c r="I16" i="13"/>
  <c r="I17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6" i="13"/>
  <c r="H7" i="13"/>
  <c r="H8" i="13"/>
  <c r="H9" i="13"/>
  <c r="H10" i="13"/>
  <c r="H11" i="13"/>
  <c r="H12" i="13"/>
  <c r="H13" i="13"/>
  <c r="H14" i="13"/>
  <c r="H15" i="13"/>
  <c r="H16" i="13"/>
  <c r="H17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6" i="13"/>
  <c r="G21" i="13"/>
  <c r="G22" i="13"/>
  <c r="G24" i="13"/>
  <c r="G26" i="13"/>
  <c r="G31" i="13"/>
  <c r="G33" i="13"/>
  <c r="G16" i="13"/>
  <c r="G11" i="13"/>
  <c r="G9" i="13"/>
  <c r="G7" i="13"/>
  <c r="G6" i="13"/>
  <c r="I7" i="14"/>
  <c r="I9" i="14"/>
  <c r="I12" i="14"/>
  <c r="I6" i="14"/>
  <c r="H9" i="14"/>
  <c r="H12" i="14"/>
  <c r="H6" i="14"/>
  <c r="G6" i="14"/>
  <c r="G7" i="14"/>
  <c r="G9" i="14"/>
  <c r="G12" i="14"/>
  <c r="G173" i="7"/>
  <c r="I13" i="7"/>
  <c r="I71" i="7"/>
  <c r="I77" i="7"/>
  <c r="I78" i="7"/>
  <c r="I87" i="7"/>
  <c r="I108" i="7"/>
  <c r="I131" i="7"/>
  <c r="I134" i="7"/>
  <c r="I142" i="7"/>
  <c r="I145" i="7"/>
  <c r="I148" i="7"/>
  <c r="I151" i="7"/>
  <c r="I165" i="7"/>
  <c r="G15" i="7"/>
  <c r="H9" i="7"/>
  <c r="H12" i="7"/>
  <c r="H10" i="7" s="1"/>
  <c r="G12" i="7"/>
  <c r="G10" i="7" s="1"/>
  <c r="I10" i="7" s="1"/>
  <c r="H19" i="7"/>
  <c r="I19" i="7" s="1"/>
  <c r="G18" i="7"/>
  <c r="G16" i="7" s="1"/>
  <c r="H25" i="7"/>
  <c r="H24" i="7" s="1"/>
  <c r="H22" i="7" s="1"/>
  <c r="G24" i="7"/>
  <c r="G22" i="7" s="1"/>
  <c r="G21" i="7" s="1"/>
  <c r="H169" i="7"/>
  <c r="H168" i="7" s="1"/>
  <c r="H166" i="7" s="1"/>
  <c r="G168" i="7"/>
  <c r="G166" i="7" s="1"/>
  <c r="G161" i="7"/>
  <c r="G159" i="7" s="1"/>
  <c r="H162" i="7"/>
  <c r="H161" i="7" s="1"/>
  <c r="H159" i="7" s="1"/>
  <c r="H155" i="7"/>
  <c r="H154" i="7" s="1"/>
  <c r="H152" i="7" s="1"/>
  <c r="G154" i="7"/>
  <c r="H138" i="7"/>
  <c r="H137" i="7" s="1"/>
  <c r="H135" i="7" s="1"/>
  <c r="H126" i="7"/>
  <c r="H125" i="7" s="1"/>
  <c r="H123" i="7" s="1"/>
  <c r="I123" i="7" s="1"/>
  <c r="H121" i="7"/>
  <c r="H120" i="7" s="1"/>
  <c r="G120" i="7"/>
  <c r="H115" i="7"/>
  <c r="H114" i="7" s="1"/>
  <c r="G114" i="7"/>
  <c r="H111" i="7"/>
  <c r="I111" i="7" s="1"/>
  <c r="H108" i="7"/>
  <c r="H100" i="7"/>
  <c r="I100" i="7" s="1"/>
  <c r="H97" i="7"/>
  <c r="I97" i="7" s="1"/>
  <c r="H90" i="7"/>
  <c r="H89" i="7" s="1"/>
  <c r="G89" i="7"/>
  <c r="G86" i="7"/>
  <c r="I86" i="7" s="1"/>
  <c r="H82" i="7"/>
  <c r="H81" i="7" s="1"/>
  <c r="H79" i="7" s="1"/>
  <c r="I79" i="7" s="1"/>
  <c r="G81" i="7"/>
  <c r="G79" i="7" s="1"/>
  <c r="H71" i="7"/>
  <c r="H70" i="7" s="1"/>
  <c r="G70" i="7"/>
  <c r="I70" i="7" s="1"/>
  <c r="H63" i="7"/>
  <c r="I63" i="7" s="1"/>
  <c r="H67" i="7"/>
  <c r="I67" i="7" s="1"/>
  <c r="G62" i="7"/>
  <c r="H31" i="7"/>
  <c r="I31" i="7" s="1"/>
  <c r="H49" i="7"/>
  <c r="I49" i="7" s="1"/>
  <c r="G30" i="7"/>
  <c r="H57" i="7"/>
  <c r="I57" i="7" s="1"/>
  <c r="H53" i="7"/>
  <c r="I53" i="7" s="1"/>
  <c r="G171" i="7"/>
  <c r="I171" i="7" s="1"/>
  <c r="G152" i="7"/>
  <c r="G150" i="7"/>
  <c r="I150" i="7" s="1"/>
  <c r="G147" i="7"/>
  <c r="I147" i="7" s="1"/>
  <c r="G144" i="7"/>
  <c r="I144" i="7" s="1"/>
  <c r="G141" i="7"/>
  <c r="I141" i="7" s="1"/>
  <c r="G137" i="7"/>
  <c r="G133" i="7"/>
  <c r="I133" i="7" s="1"/>
  <c r="G130" i="7"/>
  <c r="I130" i="7" s="1"/>
  <c r="G125" i="7"/>
  <c r="G123" i="7" s="1"/>
  <c r="G107" i="7"/>
  <c r="G96" i="7"/>
  <c r="G76" i="7"/>
  <c r="G74" i="7" s="1"/>
  <c r="I74" i="7" s="1"/>
  <c r="G52" i="7"/>
  <c r="I159" i="7" l="1"/>
  <c r="I114" i="7"/>
  <c r="I22" i="7"/>
  <c r="I12" i="7"/>
  <c r="I89" i="7"/>
  <c r="I120" i="7"/>
  <c r="I152" i="7"/>
  <c r="I166" i="7"/>
  <c r="H18" i="7"/>
  <c r="H16" i="7" s="1"/>
  <c r="H15" i="7" s="1"/>
  <c r="I15" i="7" s="1"/>
  <c r="G9" i="7"/>
  <c r="I9" i="7" s="1"/>
  <c r="H21" i="7"/>
  <c r="I21" i="7" s="1"/>
  <c r="I115" i="7"/>
  <c r="I24" i="7"/>
  <c r="I16" i="7"/>
  <c r="I168" i="7"/>
  <c r="I76" i="7"/>
  <c r="I155" i="7"/>
  <c r="I162" i="7"/>
  <c r="I154" i="7"/>
  <c r="I138" i="7"/>
  <c r="I126" i="7"/>
  <c r="I90" i="7"/>
  <c r="I82" i="7"/>
  <c r="I169" i="7"/>
  <c r="I161" i="7"/>
  <c r="I137" i="7"/>
  <c r="I125" i="7"/>
  <c r="I121" i="7"/>
  <c r="I81" i="7"/>
  <c r="I25" i="7"/>
  <c r="H96" i="7"/>
  <c r="I96" i="7" s="1"/>
  <c r="H107" i="7"/>
  <c r="I107" i="7" s="1"/>
  <c r="H84" i="7"/>
  <c r="I84" i="7" s="1"/>
  <c r="G60" i="7"/>
  <c r="H62" i="7"/>
  <c r="H30" i="7"/>
  <c r="I30" i="7" s="1"/>
  <c r="G128" i="7"/>
  <c r="I128" i="7" s="1"/>
  <c r="H52" i="7"/>
  <c r="I52" i="7" s="1"/>
  <c r="G28" i="7"/>
  <c r="G84" i="7"/>
  <c r="G135" i="7"/>
  <c r="I135" i="7" s="1"/>
  <c r="I18" i="7" l="1"/>
  <c r="H60" i="7"/>
  <c r="I60" i="7" s="1"/>
  <c r="I62" i="7"/>
  <c r="G27" i="7"/>
  <c r="G8" i="7" s="1"/>
  <c r="H28" i="7"/>
  <c r="H27" i="7" l="1"/>
  <c r="I28" i="7"/>
  <c r="I27" i="7" l="1"/>
  <c r="H8" i="7"/>
  <c r="I8" i="7" s="1"/>
  <c r="F7" i="14" l="1"/>
  <c r="F9" i="14"/>
  <c r="F6" i="14" s="1"/>
  <c r="F12" i="14"/>
  <c r="J13" i="1"/>
  <c r="J10" i="1"/>
  <c r="H13" i="1"/>
  <c r="H10" i="1"/>
  <c r="G13" i="1"/>
  <c r="G10" i="1"/>
  <c r="D13" i="14"/>
  <c r="D12" i="14"/>
  <c r="C12" i="14"/>
  <c r="D11" i="14"/>
  <c r="D10" i="14"/>
  <c r="D9" i="14"/>
  <c r="C9" i="14"/>
  <c r="D8" i="14"/>
  <c r="C7" i="14"/>
  <c r="D7" i="14" s="1"/>
  <c r="C6" i="14"/>
  <c r="D6" i="14" s="1"/>
  <c r="D34" i="13"/>
  <c r="F33" i="13"/>
  <c r="C33" i="13"/>
  <c r="D33" i="13" s="1"/>
  <c r="D32" i="13"/>
  <c r="F31" i="13"/>
  <c r="C31" i="13"/>
  <c r="D31" i="13" s="1"/>
  <c r="D30" i="13"/>
  <c r="D29" i="13"/>
  <c r="D28" i="13"/>
  <c r="D27" i="13"/>
  <c r="F26" i="13"/>
  <c r="C26" i="13"/>
  <c r="D26" i="13" s="1"/>
  <c r="D25" i="13"/>
  <c r="F24" i="13"/>
  <c r="C24" i="13"/>
  <c r="D24" i="13" s="1"/>
  <c r="D23" i="13"/>
  <c r="F22" i="13"/>
  <c r="C22" i="13"/>
  <c r="D22" i="13" s="1"/>
  <c r="F21" i="13"/>
  <c r="D19" i="13"/>
  <c r="F18" i="13"/>
  <c r="C18" i="13"/>
  <c r="D18" i="13" s="1"/>
  <c r="D17" i="13"/>
  <c r="F16" i="13"/>
  <c r="C16" i="13"/>
  <c r="D16" i="13" s="1"/>
  <c r="D15" i="13"/>
  <c r="D14" i="13"/>
  <c r="D13" i="13"/>
  <c r="D12" i="13"/>
  <c r="F11" i="13"/>
  <c r="D11" i="13"/>
  <c r="C11" i="13"/>
  <c r="D10" i="13"/>
  <c r="F9" i="13"/>
  <c r="D9" i="13"/>
  <c r="C9" i="13"/>
  <c r="D8" i="13"/>
  <c r="F7" i="13"/>
  <c r="F6" i="13" s="1"/>
  <c r="D7" i="13"/>
  <c r="C7" i="13"/>
  <c r="C6" i="13"/>
  <c r="D6" i="13" s="1"/>
  <c r="H88" i="12"/>
  <c r="H87" i="12"/>
  <c r="G87" i="12"/>
  <c r="H86" i="12"/>
  <c r="H85" i="12"/>
  <c r="H84" i="12"/>
  <c r="G84" i="12"/>
  <c r="G83" i="12"/>
  <c r="H83" i="12" s="1"/>
  <c r="J82" i="12"/>
  <c r="H81" i="12"/>
  <c r="H80" i="12"/>
  <c r="G80" i="12"/>
  <c r="G79" i="12"/>
  <c r="H79" i="12" s="1"/>
  <c r="H78" i="12"/>
  <c r="G77" i="12"/>
  <c r="H77" i="12" s="1"/>
  <c r="H76" i="12"/>
  <c r="G76" i="12"/>
  <c r="H75" i="12"/>
  <c r="H74" i="12"/>
  <c r="H73" i="12"/>
  <c r="H72" i="12"/>
  <c r="H71" i="12"/>
  <c r="G70" i="12"/>
  <c r="H70" i="12" s="1"/>
  <c r="H69" i="12"/>
  <c r="H68" i="12"/>
  <c r="H67" i="12"/>
  <c r="H66" i="12"/>
  <c r="H65" i="12"/>
  <c r="H64" i="12"/>
  <c r="H63" i="12"/>
  <c r="H62" i="12"/>
  <c r="H61" i="12"/>
  <c r="G61" i="12"/>
  <c r="H60" i="12"/>
  <c r="H59" i="12"/>
  <c r="H58" i="12"/>
  <c r="H57" i="12"/>
  <c r="H56" i="12"/>
  <c r="H55" i="12"/>
  <c r="H54" i="12"/>
  <c r="G54" i="12"/>
  <c r="H53" i="12"/>
  <c r="H52" i="12"/>
  <c r="H51" i="12"/>
  <c r="G51" i="12"/>
  <c r="G50" i="12"/>
  <c r="H50" i="12" s="1"/>
  <c r="H49" i="12"/>
  <c r="G48" i="12"/>
  <c r="H48" i="12" s="1"/>
  <c r="H47" i="12"/>
  <c r="H46" i="12"/>
  <c r="G46" i="12"/>
  <c r="H45" i="12"/>
  <c r="H44" i="12"/>
  <c r="G44" i="12"/>
  <c r="G43" i="12" s="1"/>
  <c r="J42" i="12"/>
  <c r="J41" i="12" s="1"/>
  <c r="H36" i="12"/>
  <c r="H35" i="12"/>
  <c r="H34" i="12"/>
  <c r="G34" i="12"/>
  <c r="G33" i="12" s="1"/>
  <c r="H33" i="12" s="1"/>
  <c r="H32" i="12"/>
  <c r="H31" i="12"/>
  <c r="G30" i="12"/>
  <c r="H30" i="12" s="1"/>
  <c r="H29" i="12"/>
  <c r="H28" i="12"/>
  <c r="G28" i="12"/>
  <c r="G27" i="12"/>
  <c r="H27" i="12" s="1"/>
  <c r="H26" i="12"/>
  <c r="G25" i="12"/>
  <c r="H25" i="12" s="1"/>
  <c r="H24" i="12"/>
  <c r="G24" i="12"/>
  <c r="H23" i="12"/>
  <c r="G22" i="12"/>
  <c r="G21" i="12" s="1"/>
  <c r="H21" i="12" s="1"/>
  <c r="H20" i="12"/>
  <c r="H19" i="12"/>
  <c r="G19" i="12"/>
  <c r="H18" i="12"/>
  <c r="H17" i="12"/>
  <c r="H16" i="12"/>
  <c r="G16" i="12"/>
  <c r="H15" i="12"/>
  <c r="H14" i="12"/>
  <c r="H13" i="12"/>
  <c r="G13" i="12"/>
  <c r="G12" i="12" s="1"/>
  <c r="J11" i="12"/>
  <c r="C21" i="13" l="1"/>
  <c r="D21" i="13" s="1"/>
  <c r="H12" i="12"/>
  <c r="G11" i="12"/>
  <c r="H11" i="12" s="1"/>
  <c r="H43" i="12"/>
  <c r="G42" i="12"/>
  <c r="H22" i="12"/>
  <c r="G82" i="12"/>
  <c r="H82" i="12" s="1"/>
  <c r="H42" i="12" l="1"/>
  <c r="G41" i="12"/>
  <c r="H41" i="12" s="1"/>
</calcChain>
</file>

<file path=xl/sharedStrings.xml><?xml version="1.0" encoding="utf-8"?>
<sst xmlns="http://schemas.openxmlformats.org/spreadsheetml/2006/main" count="452" uniqueCount="207">
  <si>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</si>
  <si>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</si>
  <si>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</si>
  <si>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</si>
  <si>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</si>
  <si>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</si>
  <si>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</si>
  <si>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</si>
  <si>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</si>
  <si>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</si>
  <si>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</si>
  <si>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</si>
  <si>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</si>
  <si>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</si>
  <si>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</si>
  <si>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</si>
  <si>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</si>
  <si>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</si>
  <si>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</si>
  <si>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</si>
  <si>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</si>
  <si>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>Prihodi od prodaje proizvoda i robe te pruženih usluga</t>
  </si>
  <si>
    <t>….</t>
  </si>
  <si>
    <t>Plaće za redovan rad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</si>
  <si>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</si>
  <si>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</si>
  <si>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</si>
  <si>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</si>
  <si>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</si>
  <si>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</si>
  <si>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</si>
  <si>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</si>
  <si>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</si>
  <si>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</si>
  <si>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</si>
  <si>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</si>
  <si>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</si>
  <si>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</si>
  <si>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</si>
  <si>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</si>
  <si>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</si>
  <si>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</si>
  <si>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</si>
  <si>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</si>
  <si>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</si>
  <si>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</si>
  <si>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</si>
  <si>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</si>
  <si>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</si>
  <si>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</si>
  <si>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</si>
  <si>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</si>
  <si>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</si>
  <si>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</si>
  <si>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</si>
  <si>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</si>
  <si>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</si>
  <si>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</si>
  <si>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</si>
  <si>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</si>
  <si>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</si>
  <si>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</si>
  <si>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</si>
  <si>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</si>
  <si>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</si>
  <si>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</si>
  <si>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</si>
  <si>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FINANCIRANJA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</si>
  <si>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</si>
  <si>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</si>
  <si>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</si>
  <si>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</si>
  <si>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</si>
  <si>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RAČUN PRIHODA I RASHODA </t>
  </si>
  <si>
    <t>OSTVARENJE/IZVRŠENJE 
1.-6.2022. EURO</t>
  </si>
  <si>
    <t>UKUPNO PRIHODI</t>
  </si>
  <si>
    <t>Pomoći od međunarodnih organizacija te institucija i tijela EU</t>
  </si>
  <si>
    <t>6321</t>
  </si>
  <si>
    <t>Tekuće pomoći od međunarodnih organizacija</t>
  </si>
  <si>
    <t>6322</t>
  </si>
  <si>
    <t>Kapitalne pomoći od međunarodnih organizacija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</si>
  <si>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</si>
  <si>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</si>
  <si>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</si>
  <si>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</si>
  <si>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JLP(R)S koji im nije nadležan</t>
  </si>
  <si>
    <t>Tekuće pomoći iz državnog proračuna</t>
  </si>
  <si>
    <t>6381</t>
  </si>
  <si>
    <t>Prihodi od imovine</t>
  </si>
  <si>
    <t>Prihod od financijske imovine</t>
  </si>
  <si>
    <t>Prihodi od kamata na oročena sredstva</t>
  </si>
  <si>
    <t>Prih.od administrativnih pristojbi i po poseb propisima</t>
  </si>
  <si>
    <t>Prihodi po posebnim propisima</t>
  </si>
  <si>
    <t>Ostali nespomenuti prihodi</t>
  </si>
  <si>
    <t>Prihodi od prodaje proizvoda i robe te pruženih usluga i prihodi od donacija</t>
  </si>
  <si>
    <t>Prihodi od ppruženih usluga</t>
  </si>
  <si>
    <t xml:space="preserve">donacije od pravnih i fizičkih osoba izvan opće države 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</si>
  <si>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</si>
  <si>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</si>
  <si>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</si>
  <si>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</si>
  <si>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</si>
  <si>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</si>
  <si>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Ostali rashodi za zaposlene</t>
  </si>
  <si>
    <t>Doprinosi za obvezno zdravstveno osiguranje</t>
  </si>
  <si>
    <t>Naknade za prijevoz, za rad na terenu i odvojeni život</t>
  </si>
  <si>
    <t xml:space="preserve">Uredski materijal i ostali materijalni rashodi  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</si>
  <si>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</si>
  <si>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</si>
  <si>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</si>
  <si>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</si>
  <si>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</si>
  <si>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</si>
  <si>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</si>
  <si>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</si>
  <si>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</si>
  <si>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</si>
  <si>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</si>
  <si>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</si>
  <si>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</si>
  <si>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</si>
  <si>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</si>
  <si>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Članarine i norme</t>
  </si>
  <si>
    <t>Pristojbe i naknade</t>
  </si>
  <si>
    <t>Ostali nespomenuti rashodi poslovanja</t>
  </si>
  <si>
    <t>Financijski rashodi</t>
  </si>
  <si>
    <t>Bankarske usluge i usluge platnog prometa</t>
  </si>
  <si>
    <t>Naknade građanima i kućanstvima u naravi</t>
  </si>
  <si>
    <t>Rashodi za nabavu proizvedene dugotrajne imovine</t>
  </si>
  <si>
    <t>Uredska oprema i namještaj</t>
  </si>
  <si>
    <t>Sportska I glazbena oprema</t>
  </si>
  <si>
    <t>Knjige</t>
  </si>
  <si>
    <t>51 Ostale pomoći</t>
  </si>
  <si>
    <t>53 'Proračuni, drugi nivoi - za posebne i / ili ugovorene namjen</t>
  </si>
  <si>
    <t>54 Pomoći tijela i fondova EU</t>
  </si>
  <si>
    <t>55 Pomoći iz inozemstva</t>
  </si>
  <si>
    <t>61 Donacije</t>
  </si>
  <si>
    <t>82 'Pre.viš.iz ranijih god.</t>
  </si>
  <si>
    <t xml:space="preserve"> IZVRŠENJE 
1.-6.2022. </t>
  </si>
  <si>
    <t xml:space="preserve"> IZVRŠENJE 
1.-6.2022. EURO</t>
  </si>
  <si>
    <t>08 Rekreacija,kultura i religija</t>
  </si>
  <si>
    <t>0820 Služba kulture</t>
  </si>
  <si>
    <t>09 Obrazovanje</t>
  </si>
  <si>
    <t>091 Predškolsko i osnovno obrazovanje</t>
  </si>
  <si>
    <t>0912 Osnovno obrazovanje</t>
  </si>
  <si>
    <t>10 Socijalna zaštita</t>
  </si>
  <si>
    <t>1070 Socij.pomoć stano.koje nije obuhv.redov.socij.progr.</t>
  </si>
  <si>
    <t>TOŠ - SEI BERNARDO BENUSSI ROVINJ - ROVIGNO</t>
  </si>
  <si>
    <t>P1027</t>
  </si>
  <si>
    <t>OPĆE JAVNE POTREBE U KULTURI</t>
  </si>
  <si>
    <t>GRADSKE KULTURNO-ZABAVNE MANIFESTACIJE</t>
  </si>
  <si>
    <t>A102701</t>
  </si>
  <si>
    <t>Rashodi za materijal i energiju</t>
  </si>
  <si>
    <t>Opći prihodi i primici</t>
  </si>
  <si>
    <t>P1032</t>
  </si>
  <si>
    <t>SOCIJALNA SKRB</t>
  </si>
  <si>
    <t>A103212</t>
  </si>
  <si>
    <t>NAKNADA RAZLIKE U CIJENI TOPLOG OBROKA</t>
  </si>
  <si>
    <t>P1026</t>
  </si>
  <si>
    <t>OPĆE JAVNE POTREBE U ŠKOLSTVU</t>
  </si>
  <si>
    <t>A102607</t>
  </si>
  <si>
    <t>NATJECANJA UČENIKA</t>
  </si>
  <si>
    <t>P1036</t>
  </si>
  <si>
    <t>Proračunski korisnik 11453: TOŠ-SEI BERNARDO BENUSSI ROVINJ-ROVIGNO</t>
  </si>
  <si>
    <t>Aktivnost A103601</t>
  </si>
  <si>
    <t>DECENTRALIZIRANE FUNKCIJE</t>
  </si>
  <si>
    <t>Izvor financiranja 11</t>
  </si>
  <si>
    <t>Izvor financiranja 51</t>
  </si>
  <si>
    <t>Ostale pomoći</t>
  </si>
  <si>
    <t>PRODUŽENI BORAVAK</t>
  </si>
  <si>
    <t>Aktivnost A103602</t>
  </si>
  <si>
    <t>Izvor financiranja 53</t>
  </si>
  <si>
    <t>Proračuni, drugi nivoi</t>
  </si>
  <si>
    <t>ŠKOLSKI PEDAGOG</t>
  </si>
  <si>
    <t>Aktivnost A103603</t>
  </si>
  <si>
    <t>ŠKOLSKI ODBOR</t>
  </si>
  <si>
    <t>Aktivnost A103604</t>
  </si>
  <si>
    <t>PROGRAMI ŠKOLE</t>
  </si>
  <si>
    <t>Aktivnost A103605</t>
  </si>
  <si>
    <t>Izvor financiranja 31</t>
  </si>
  <si>
    <t>Vlastiti prihodi</t>
  </si>
  <si>
    <t>Izvor financiranja 55</t>
  </si>
  <si>
    <t>Pomoći iz inozemstva</t>
  </si>
  <si>
    <t>Izvor financiranja 61</t>
  </si>
  <si>
    <t>Donacije</t>
  </si>
  <si>
    <t>Izvor financiranja 82</t>
  </si>
  <si>
    <t>Pre.viš.iz ranijih god.</t>
  </si>
  <si>
    <t>NABAVA ŠKOLSKIH UDŽBENIKA</t>
  </si>
  <si>
    <t>Aktivnost K103605</t>
  </si>
  <si>
    <t>NABAVA RADNIH BILJEŽNICA</t>
  </si>
  <si>
    <t>Aktivnost A103630</t>
  </si>
  <si>
    <t xml:space="preserve">Naknade graðanima i kuæanstvima temelj osig i druge nakn   </t>
  </si>
  <si>
    <t>OPREMANJE PROSTORA</t>
  </si>
  <si>
    <t>Aktivnost K103601</t>
  </si>
  <si>
    <t>MATERIJ.RASHODI PO OSNOVI DODATNIH STANDARDA</t>
  </si>
  <si>
    <t>Aktivnost A103635</t>
  </si>
  <si>
    <t>PUNa torba zajedništva</t>
  </si>
  <si>
    <t>Aktivnost T103623</t>
  </si>
  <si>
    <t>Izvor financiranja 54</t>
  </si>
  <si>
    <t>Pomoći tijela i fondova EU</t>
  </si>
  <si>
    <t>ŠKOLSKA SHEMA</t>
  </si>
  <si>
    <t>Aktivnost T103604</t>
  </si>
  <si>
    <t>HRVATSKA ZA DJECU</t>
  </si>
  <si>
    <t>Aktivnost T103605</t>
  </si>
  <si>
    <t>Uredski materijal i ostali materijalni rashodi</t>
  </si>
  <si>
    <t>Nakn/rad član predst i izvrš tijela, povjeren i sl</t>
  </si>
  <si>
    <t>Materijal i sirovine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</si>
</sst>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3048C0"/>
      <name val="Arial"/>
      <family val="2"/>
      <charset val="238"/>
    </font>
    <font>
      <sz val="10.5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rgb="FF000096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rgb="FF0000CC"/>
      <name val="Arial"/>
      <family val="2"/>
      <charset val="238"/>
    </font>
    <font>
      <sz val="11"/>
      <color rgb="FF0000CC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</cellStyleXfs>
  <cellXfs count="301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44" fontId="6" fillId="4" borderId="3" xfId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2" borderId="3" xfId="0" quotePrefix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/>
    </xf>
    <xf numFmtId="49" fontId="11" fillId="0" borderId="3" xfId="0" quotePrefix="1" applyNumberFormat="1" applyFont="1" applyFill="1" applyBorder="1" applyAlignment="1">
      <alignment horizontal="left" vertical="center" wrapText="1"/>
    </xf>
    <xf numFmtId="49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3" xfId="0" quotePrefix="1" applyNumberFormat="1" applyFont="1" applyFill="1" applyBorder="1" applyAlignment="1">
      <alignment vertical="center" wrapText="1"/>
    </xf>
    <xf numFmtId="0" fontId="11" fillId="0" borderId="3" xfId="0" quotePrefix="1" applyNumberFormat="1" applyFont="1" applyFill="1" applyBorder="1" applyAlignment="1">
      <alignment horizontal="left" vertical="center" wrapText="1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0" fontId="21" fillId="0" borderId="0" xfId="0" applyFont="1"/>
    <xf numFmtId="165" fontId="6" fillId="2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9" fillId="2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165" fontId="11" fillId="4" borderId="3" xfId="0" applyNumberFormat="1" applyFont="1" applyFill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 applyProtection="1">
      <alignment horizontal="right" wrapText="1"/>
    </xf>
    <xf numFmtId="165" fontId="11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right" wrapText="1"/>
    </xf>
    <xf numFmtId="0" fontId="23" fillId="0" borderId="0" xfId="3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 applyProtection="1">
      <alignment horizontal="left" vertical="center" wrapText="1"/>
    </xf>
    <xf numFmtId="3" fontId="9" fillId="2" borderId="3" xfId="0" applyNumberFormat="1" applyFont="1" applyFill="1" applyBorder="1" applyAlignment="1" applyProtection="1">
      <alignment horizontal="left" vertical="center" wrapText="1"/>
    </xf>
    <xf numFmtId="0" fontId="23" fillId="0" borderId="0" xfId="4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top" wrapText="1"/>
    </xf>
    <xf numFmtId="44" fontId="6" fillId="2" borderId="3" xfId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4" fontId="6" fillId="5" borderId="3" xfId="1" applyFont="1" applyFill="1" applyBorder="1" applyAlignment="1">
      <alignment horizontal="right"/>
    </xf>
    <xf numFmtId="164" fontId="6" fillId="5" borderId="3" xfId="1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0" fillId="5" borderId="3" xfId="0" applyFill="1" applyBorder="1"/>
    <xf numFmtId="44" fontId="3" fillId="2" borderId="3" xfId="1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  <xf numFmtId="44" fontId="6" fillId="0" borderId="3" xfId="1" applyFont="1" applyFill="1" applyBorder="1" applyAlignment="1">
      <alignment horizontal="right"/>
    </xf>
    <xf numFmtId="44" fontId="6" fillId="0" borderId="3" xfId="1" applyFont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164" fontId="0" fillId="0" borderId="3" xfId="0" applyNumberFormat="1" applyBorder="1"/>
    <xf numFmtId="164" fontId="6" fillId="5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 applyProtection="1">
      <alignment horizontal="right" wrapText="1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164" fontId="3" fillId="2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27" fillId="0" borderId="0" xfId="0" applyNumberFormat="1" applyFont="1" applyAlignment="1">
      <alignment vertical="center"/>
    </xf>
    <xf numFmtId="164" fontId="3" fillId="2" borderId="3" xfId="0" applyNumberFormat="1" applyFont="1" applyFill="1" applyBorder="1" applyAlignment="1">
      <alignment horizontal="left" vertical="center"/>
    </xf>
    <xf numFmtId="3" fontId="3" fillId="8" borderId="4" xfId="0" applyNumberFormat="1" applyFont="1" applyFill="1" applyBorder="1" applyAlignment="1">
      <alignment horizontal="left" vertical="center"/>
    </xf>
    <xf numFmtId="164" fontId="3" fillId="8" borderId="3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left" vertical="center"/>
    </xf>
    <xf numFmtId="0" fontId="0" fillId="8" borderId="3" xfId="0" applyFill="1" applyBorder="1"/>
    <xf numFmtId="164" fontId="0" fillId="8" borderId="3" xfId="0" applyNumberFormat="1" applyFill="1" applyBorder="1"/>
    <xf numFmtId="0" fontId="10" fillId="8" borderId="3" xfId="0" quotePrefix="1" applyFont="1" applyFill="1" applyBorder="1" applyAlignment="1">
      <alignment horizontal="left" vertical="center" wrapText="1"/>
    </xf>
    <xf numFmtId="3" fontId="3" fillId="8" borderId="3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left" vertical="center"/>
    </xf>
    <xf numFmtId="0" fontId="1" fillId="6" borderId="3" xfId="0" applyFont="1" applyFill="1" applyBorder="1"/>
    <xf numFmtId="164" fontId="1" fillId="6" borderId="3" xfId="0" applyNumberFormat="1" applyFont="1" applyFill="1" applyBorder="1"/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164" fontId="6" fillId="8" borderId="3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left" vertical="center"/>
    </xf>
    <xf numFmtId="0" fontId="1" fillId="8" borderId="3" xfId="0" applyFont="1" applyFill="1" applyBorder="1"/>
    <xf numFmtId="164" fontId="1" fillId="8" borderId="3" xfId="0" applyNumberFormat="1" applyFont="1" applyFill="1" applyBorder="1"/>
    <xf numFmtId="0" fontId="28" fillId="8" borderId="4" xfId="0" applyNumberFormat="1" applyFont="1" applyFill="1" applyBorder="1" applyAlignment="1" applyProtection="1">
      <alignment horizontal="left" vertical="center" wrapText="1"/>
    </xf>
    <xf numFmtId="3" fontId="28" fillId="8" borderId="4" xfId="0" applyNumberFormat="1" applyFont="1" applyFill="1" applyBorder="1" applyAlignment="1">
      <alignment horizontal="left" vertical="center"/>
    </xf>
    <xf numFmtId="164" fontId="28" fillId="8" borderId="3" xfId="0" applyNumberFormat="1" applyFont="1" applyFill="1" applyBorder="1" applyAlignment="1">
      <alignment horizontal="left" vertical="center"/>
    </xf>
    <xf numFmtId="0" fontId="28" fillId="8" borderId="1" xfId="0" applyNumberFormat="1" applyFont="1" applyFill="1" applyBorder="1" applyAlignment="1" applyProtection="1">
      <alignment horizontal="left" vertical="center" wrapText="1"/>
    </xf>
    <xf numFmtId="0" fontId="28" fillId="8" borderId="2" xfId="0" applyNumberFormat="1" applyFont="1" applyFill="1" applyBorder="1" applyAlignment="1" applyProtection="1">
      <alignment horizontal="left" vertical="center" wrapText="1"/>
    </xf>
    <xf numFmtId="0" fontId="29" fillId="8" borderId="3" xfId="0" applyFont="1" applyFill="1" applyBorder="1" applyAlignment="1">
      <alignment horizontal="left"/>
    </xf>
    <xf numFmtId="164" fontId="29" fillId="8" borderId="3" xfId="0" applyNumberFormat="1" applyFont="1" applyFill="1" applyBorder="1" applyAlignment="1">
      <alignment horizontal="left"/>
    </xf>
    <xf numFmtId="4" fontId="27" fillId="0" borderId="0" xfId="0" applyNumberFormat="1" applyFont="1" applyAlignment="1">
      <alignment vertical="center"/>
    </xf>
    <xf numFmtId="49" fontId="27" fillId="0" borderId="3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164" fontId="31" fillId="0" borderId="3" xfId="0" applyNumberFormat="1" applyFont="1" applyBorder="1"/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3" xfId="0" applyFont="1" applyFill="1" applyBorder="1"/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27" fillId="0" borderId="3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0" fillId="0" borderId="0" xfId="0" applyNumberFormat="1"/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6" fillId="6" borderId="3" xfId="0" applyNumberFormat="1" applyFont="1" applyFill="1" applyBorder="1" applyAlignment="1" applyProtection="1">
      <alignment horizontal="left" vertical="center" wrapText="1" indent="1"/>
    </xf>
    <xf numFmtId="0" fontId="30" fillId="2" borderId="3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center" wrapText="1" indent="1"/>
    </xf>
    <xf numFmtId="49" fontId="27" fillId="0" borderId="4" xfId="0" applyNumberFormat="1" applyFont="1" applyBorder="1" applyAlignment="1">
      <alignment vertical="center"/>
    </xf>
    <xf numFmtId="0" fontId="16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/>
    </xf>
    <xf numFmtId="0" fontId="16" fillId="8" borderId="4" xfId="0" quotePrefix="1" applyFont="1" applyFill="1" applyBorder="1" applyAlignment="1">
      <alignment horizontal="left" vertical="center" wrapText="1"/>
    </xf>
    <xf numFmtId="3" fontId="6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0" fillId="9" borderId="3" xfId="0" applyFill="1" applyBorder="1"/>
    <xf numFmtId="164" fontId="6" fillId="9" borderId="3" xfId="0" applyNumberFormat="1" applyFont="1" applyFill="1" applyBorder="1" applyAlignment="1">
      <alignment horizontal="center" vertical="center"/>
    </xf>
    <xf numFmtId="164" fontId="1" fillId="9" borderId="3" xfId="0" applyNumberFormat="1" applyFont="1" applyFill="1" applyBorder="1" applyAlignment="1">
      <alignment horizontal="center" vertical="center"/>
    </xf>
    <xf numFmtId="0" fontId="6" fillId="9" borderId="4" xfId="0" applyNumberFormat="1" applyFont="1" applyFill="1" applyBorder="1" applyAlignment="1" applyProtection="1">
      <alignment vertical="center" wrapText="1"/>
    </xf>
    <xf numFmtId="3" fontId="3" fillId="9" borderId="4" xfId="0" applyNumberFormat="1" applyFont="1" applyFill="1" applyBorder="1" applyAlignment="1">
      <alignment horizontal="left" vertical="center"/>
    </xf>
    <xf numFmtId="164" fontId="0" fillId="9" borderId="3" xfId="0" applyNumberFormat="1" applyFill="1" applyBorder="1" applyAlignment="1">
      <alignment vertical="center"/>
    </xf>
    <xf numFmtId="164" fontId="29" fillId="8" borderId="3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/>
    <xf numFmtId="0" fontId="16" fillId="8" borderId="3" xfId="0" quotePrefix="1" applyFont="1" applyFill="1" applyBorder="1" applyAlignment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164" fontId="6" fillId="9" borderId="3" xfId="0" applyNumberFormat="1" applyFont="1" applyFill="1" applyBorder="1" applyAlignment="1">
      <alignment horizontal="left" vertical="center"/>
    </xf>
    <xf numFmtId="164" fontId="30" fillId="2" borderId="3" xfId="0" applyNumberFormat="1" applyFont="1" applyFill="1" applyBorder="1" applyAlignment="1">
      <alignment horizontal="left" vertical="center"/>
    </xf>
    <xf numFmtId="164" fontId="6" fillId="6" borderId="3" xfId="1" applyNumberFormat="1" applyFont="1" applyFill="1" applyBorder="1" applyAlignment="1">
      <alignment horizontal="left" vertical="center"/>
    </xf>
    <xf numFmtId="1" fontId="14" fillId="3" borderId="3" xfId="0" applyNumberFormat="1" applyFont="1" applyFill="1" applyBorder="1" applyAlignment="1" applyProtection="1">
      <alignment horizontal="center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3" fontId="3" fillId="10" borderId="4" xfId="0" applyNumberFormat="1" applyFont="1" applyFill="1" applyBorder="1" applyAlignment="1">
      <alignment horizontal="left" vertical="center"/>
    </xf>
    <xf numFmtId="164" fontId="6" fillId="10" borderId="3" xfId="0" applyNumberFormat="1" applyFont="1" applyFill="1" applyBorder="1" applyAlignment="1">
      <alignment horizontal="left" vertical="center"/>
    </xf>
    <xf numFmtId="164" fontId="18" fillId="10" borderId="3" xfId="0" applyNumberFormat="1" applyFont="1" applyFill="1" applyBorder="1" applyAlignment="1">
      <alignment horizontal="left" vertical="center"/>
    </xf>
    <xf numFmtId="0" fontId="18" fillId="10" borderId="4" xfId="0" applyNumberFormat="1" applyFont="1" applyFill="1" applyBorder="1" applyAlignment="1" applyProtection="1">
      <alignment horizontal="left" vertical="center" wrapText="1"/>
    </xf>
    <xf numFmtId="10" fontId="3" fillId="7" borderId="3" xfId="0" applyNumberFormat="1" applyFont="1" applyFill="1" applyBorder="1" applyAlignment="1">
      <alignment horizontal="center" vertical="center"/>
    </xf>
    <xf numFmtId="9" fontId="0" fillId="0" borderId="3" xfId="5" applyFont="1" applyBorder="1"/>
    <xf numFmtId="9" fontId="0" fillId="5" borderId="3" xfId="5" applyFont="1" applyFill="1" applyBorder="1"/>
    <xf numFmtId="164" fontId="1" fillId="5" borderId="3" xfId="0" applyNumberFormat="1" applyFont="1" applyFill="1" applyBorder="1"/>
    <xf numFmtId="164" fontId="24" fillId="0" borderId="3" xfId="0" applyNumberFormat="1" applyFont="1" applyBorder="1" applyAlignment="1">
      <alignment horizontal="left"/>
    </xf>
    <xf numFmtId="164" fontId="25" fillId="0" borderId="3" xfId="0" applyNumberFormat="1" applyFont="1" applyBorder="1" applyAlignment="1">
      <alignment horizontal="left"/>
    </xf>
    <xf numFmtId="164" fontId="32" fillId="0" borderId="3" xfId="0" applyNumberFormat="1" applyFont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9" fontId="6" fillId="3" borderId="3" xfId="5" applyFont="1" applyFill="1" applyBorder="1" applyAlignment="1">
      <alignment horizontal="right"/>
    </xf>
    <xf numFmtId="9" fontId="6" fillId="0" borderId="3" xfId="5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left" vertical="center"/>
    </xf>
    <xf numFmtId="9" fontId="1" fillId="0" borderId="3" xfId="5" applyFont="1" applyBorder="1" applyAlignment="1">
      <alignment horizontal="center" vertical="center"/>
    </xf>
    <xf numFmtId="9" fontId="0" fillId="4" borderId="3" xfId="5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left" vertical="center"/>
    </xf>
    <xf numFmtId="164" fontId="21" fillId="0" borderId="3" xfId="0" applyNumberFormat="1" applyFont="1" applyBorder="1"/>
    <xf numFmtId="164" fontId="21" fillId="0" borderId="3" xfId="0" applyNumberFormat="1" applyFont="1" applyBorder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9" fontId="21" fillId="0" borderId="3" xfId="5" applyFont="1" applyBorder="1" applyAlignment="1">
      <alignment horizontal="center" vertical="center"/>
    </xf>
    <xf numFmtId="9" fontId="21" fillId="0" borderId="0" xfId="5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28" fillId="8" borderId="1" xfId="0" applyNumberFormat="1" applyFont="1" applyFill="1" applyBorder="1" applyAlignment="1" applyProtection="1">
      <alignment horizontal="left" vertical="center" wrapText="1"/>
    </xf>
    <xf numFmtId="0" fontId="28" fillId="8" borderId="2" xfId="0" applyNumberFormat="1" applyFont="1" applyFill="1" applyBorder="1" applyAlignment="1" applyProtection="1">
      <alignment horizontal="left" vertical="center" wrapText="1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26" fillId="8" borderId="1" xfId="0" applyNumberFormat="1" applyFont="1" applyFill="1" applyBorder="1" applyAlignment="1" applyProtection="1">
      <alignment horizontal="left" vertical="center" wrapText="1"/>
    </xf>
    <xf numFmtId="0" fontId="26" fillId="8" borderId="2" xfId="0" applyNumberFormat="1" applyFont="1" applyFill="1" applyBorder="1" applyAlignment="1" applyProtection="1">
      <alignment horizontal="left" vertical="center" wrapText="1"/>
    </xf>
    <xf numFmtId="0" fontId="26" fillId="8" borderId="4" xfId="0" applyNumberFormat="1" applyFont="1" applyFill="1" applyBorder="1" applyAlignment="1" applyProtection="1">
      <alignment horizontal="left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 indent="1"/>
    </xf>
    <xf numFmtId="0" fontId="28" fillId="8" borderId="3" xfId="0" applyNumberFormat="1" applyFont="1" applyFill="1" applyBorder="1" applyAlignment="1" applyProtection="1">
      <alignment horizontal="left" vertical="center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10" borderId="1" xfId="0" applyNumberFormat="1" applyFont="1" applyFill="1" applyBorder="1" applyAlignment="1" applyProtection="1">
      <alignment horizontal="left" vertical="center" wrapText="1"/>
    </xf>
    <xf numFmtId="0" fontId="18" fillId="10" borderId="2" xfId="0" applyNumberFormat="1" applyFont="1" applyFill="1" applyBorder="1" applyAlignment="1" applyProtection="1">
      <alignment horizontal="left" vertical="center" wrapText="1"/>
    </xf>
    <xf numFmtId="0" fontId="18" fillId="10" borderId="4" xfId="0" applyNumberFormat="1" applyFont="1" applyFill="1" applyBorder="1" applyAlignment="1" applyProtection="1">
      <alignment horizontal="left" vertical="center" wrapText="1"/>
    </xf>
  </cellXfs>
  <cellStyles count="6">
    <cellStyle name="Currency" xfId="1" builtinId="4"/>
    <cellStyle name="Normal" xfId="0" builtinId="0"/>
    <cellStyle name="Obično_List1" xfId="4"/>
    <cellStyle name="Obično_List4" xfId="2"/>
    <cellStyle name="Obično_List5" xfId="3"/>
    <cellStyle name="Percent" xfId="5" builtinId="5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workbookViewId="0">
      <selection activeCell="O7" sqref="O7"/>
    </sheetView>
  </sheetViews>
  <sheetFormatPr defaultRowHeight="15" x14ac:dyDescent="0.25"/>
  <cols>
    <col min="6" max="11" width="25.28515625" customWidth="1"/>
    <col min="12" max="13" width="15.7109375" customWidth="1"/>
  </cols>
  <sheetData>
    <row r="1" spans="2:13" ht="42" customHeight="1" x14ac:dyDescent="0.25">
      <c r="B1" s="259" t="s">
        <v>50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2:13" ht="18" customHeight="1" x14ac:dyDescent="0.25">
      <c r="B2" s="2"/>
      <c r="C2" s="2"/>
      <c r="D2" s="2"/>
      <c r="E2" s="2"/>
      <c r="F2" s="2"/>
      <c r="G2" s="2"/>
      <c r="H2" s="20"/>
      <c r="I2" s="2"/>
      <c r="J2" s="2"/>
      <c r="K2" s="2"/>
      <c r="L2" s="2"/>
    </row>
    <row r="3" spans="2:13" ht="15.75" customHeight="1" x14ac:dyDescent="0.25">
      <c r="B3" s="259" t="s">
        <v>11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2:13" ht="36" customHeight="1" x14ac:dyDescent="0.25">
      <c r="B4" s="245"/>
      <c r="C4" s="245"/>
      <c r="D4" s="245"/>
      <c r="E4" s="20"/>
      <c r="F4" s="20"/>
      <c r="G4" s="20"/>
      <c r="H4" s="20"/>
      <c r="I4" s="20"/>
      <c r="J4" s="20"/>
      <c r="K4" s="3"/>
      <c r="L4" s="3"/>
    </row>
    <row r="5" spans="2:13" ht="18" customHeight="1" x14ac:dyDescent="0.25">
      <c r="B5" s="259" t="s">
        <v>58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2:13" ht="18" customHeight="1" x14ac:dyDescent="0.25">
      <c r="B6" s="43"/>
      <c r="C6" s="45"/>
      <c r="D6" s="45"/>
      <c r="E6" s="45"/>
      <c r="F6" s="45"/>
      <c r="G6" s="45"/>
      <c r="H6" s="53"/>
      <c r="I6" s="45"/>
      <c r="J6" s="45"/>
      <c r="K6" s="45"/>
      <c r="L6" s="45"/>
    </row>
    <row r="7" spans="2:13" x14ac:dyDescent="0.25">
      <c r="B7" s="267" t="s">
        <v>59</v>
      </c>
      <c r="C7" s="267"/>
      <c r="D7" s="267"/>
      <c r="E7" s="267"/>
      <c r="F7" s="267"/>
      <c r="G7" s="4"/>
      <c r="H7" s="4"/>
      <c r="I7" s="4"/>
      <c r="J7" s="4"/>
      <c r="K7" s="4"/>
      <c r="L7" s="25"/>
    </row>
    <row r="8" spans="2:13" ht="25.5" x14ac:dyDescent="0.25">
      <c r="B8" s="249" t="s">
        <v>6</v>
      </c>
      <c r="C8" s="250"/>
      <c r="D8" s="250"/>
      <c r="E8" s="250"/>
      <c r="F8" s="251"/>
      <c r="G8" s="30" t="s">
        <v>60</v>
      </c>
      <c r="H8" s="30" t="s">
        <v>74</v>
      </c>
      <c r="I8" s="1" t="s">
        <v>49</v>
      </c>
      <c r="J8" s="1" t="s">
        <v>46</v>
      </c>
      <c r="K8" s="30" t="s">
        <v>61</v>
      </c>
      <c r="L8" s="1" t="s">
        <v>16</v>
      </c>
      <c r="M8" s="1" t="s">
        <v>47</v>
      </c>
    </row>
    <row r="9" spans="2:13" s="33" customFormat="1" ht="11.25" x14ac:dyDescent="0.2">
      <c r="B9" s="252">
        <v>1</v>
      </c>
      <c r="C9" s="252"/>
      <c r="D9" s="252"/>
      <c r="E9" s="252"/>
      <c r="F9" s="253"/>
      <c r="G9" s="32">
        <v>2</v>
      </c>
      <c r="H9" s="32"/>
      <c r="I9" s="31">
        <v>3</v>
      </c>
      <c r="J9" s="31">
        <v>4</v>
      </c>
      <c r="K9" s="31">
        <v>5</v>
      </c>
      <c r="L9" s="31" t="s">
        <v>18</v>
      </c>
      <c r="M9" s="31" t="s">
        <v>19</v>
      </c>
    </row>
    <row r="10" spans="2:13" x14ac:dyDescent="0.25">
      <c r="B10" s="265" t="s">
        <v>0</v>
      </c>
      <c r="C10" s="244"/>
      <c r="D10" s="244"/>
      <c r="E10" s="244"/>
      <c r="F10" s="266"/>
      <c r="G10" s="128">
        <f>+G11</f>
        <v>3353895.96</v>
      </c>
      <c r="H10" s="131">
        <f>+H11</f>
        <v>445138.49</v>
      </c>
      <c r="I10" s="23"/>
      <c r="J10" s="229">
        <f>+J11</f>
        <v>945159.2</v>
      </c>
      <c r="K10" s="229">
        <f>+K11</f>
        <v>481631.66</v>
      </c>
      <c r="L10" s="231">
        <f>+K10/H10</f>
        <v>1.0819816098131616</v>
      </c>
      <c r="M10" s="231">
        <f>+K10/J10</f>
        <v>0.50957728602758134</v>
      </c>
    </row>
    <row r="11" spans="2:13" x14ac:dyDescent="0.25">
      <c r="B11" s="254" t="s">
        <v>51</v>
      </c>
      <c r="C11" s="255"/>
      <c r="D11" s="255"/>
      <c r="E11" s="255"/>
      <c r="F11" s="263"/>
      <c r="G11" s="129">
        <v>3353895.96</v>
      </c>
      <c r="H11" s="132">
        <v>445138.49</v>
      </c>
      <c r="I11" s="24"/>
      <c r="J11" s="87">
        <v>945159.2</v>
      </c>
      <c r="K11" s="87">
        <v>481631.66</v>
      </c>
      <c r="L11" s="232">
        <f t="shared" ref="L11:L15" si="0">+K11/H11</f>
        <v>1.0819816098131616</v>
      </c>
      <c r="M11" s="232">
        <f t="shared" ref="M11:M15" si="1">+K11/J11</f>
        <v>0.50957728602758134</v>
      </c>
    </row>
    <row r="12" spans="2:13" x14ac:dyDescent="0.25">
      <c r="B12" s="268" t="s">
        <v>56</v>
      </c>
      <c r="C12" s="263"/>
      <c r="D12" s="263"/>
      <c r="E12" s="263"/>
      <c r="F12" s="263"/>
      <c r="G12" s="129"/>
      <c r="H12" s="132"/>
      <c r="I12" s="24"/>
      <c r="J12" s="87"/>
      <c r="K12" s="87"/>
      <c r="L12" s="232"/>
      <c r="M12" s="232"/>
    </row>
    <row r="13" spans="2:13" x14ac:dyDescent="0.25">
      <c r="B13" s="26" t="s">
        <v>1</v>
      </c>
      <c r="C13" s="44"/>
      <c r="D13" s="44"/>
      <c r="E13" s="44"/>
      <c r="F13" s="44"/>
      <c r="G13" s="128">
        <f>+G14+G15</f>
        <v>3264477.7800000003</v>
      </c>
      <c r="H13" s="131">
        <f>+H14+H15</f>
        <v>433270.66</v>
      </c>
      <c r="I13" s="23"/>
      <c r="J13" s="229">
        <f>+J14+J15</f>
        <v>952159.2</v>
      </c>
      <c r="K13" s="229">
        <f>+K14+K15</f>
        <v>476404.73</v>
      </c>
      <c r="L13" s="231">
        <f t="shared" si="0"/>
        <v>1.0995545601910823</v>
      </c>
      <c r="M13" s="231">
        <f t="shared" si="1"/>
        <v>0.50034146600694507</v>
      </c>
    </row>
    <row r="14" spans="2:13" x14ac:dyDescent="0.25">
      <c r="B14" s="261" t="s">
        <v>52</v>
      </c>
      <c r="C14" s="255"/>
      <c r="D14" s="255"/>
      <c r="E14" s="255"/>
      <c r="F14" s="255"/>
      <c r="G14" s="129">
        <v>3208462.16</v>
      </c>
      <c r="H14" s="132">
        <v>425836.11</v>
      </c>
      <c r="I14" s="24"/>
      <c r="J14" s="87">
        <v>921159.2</v>
      </c>
      <c r="K14" s="87">
        <v>475673.67</v>
      </c>
      <c r="L14" s="232">
        <f t="shared" si="0"/>
        <v>1.1170346028193805</v>
      </c>
      <c r="M14" s="232">
        <f t="shared" si="1"/>
        <v>0.51638595152716271</v>
      </c>
    </row>
    <row r="15" spans="2:13" x14ac:dyDescent="0.25">
      <c r="B15" s="262" t="s">
        <v>53</v>
      </c>
      <c r="C15" s="263"/>
      <c r="D15" s="263"/>
      <c r="E15" s="263"/>
      <c r="F15" s="263"/>
      <c r="G15" s="130">
        <v>56015.62</v>
      </c>
      <c r="H15" s="133">
        <v>7434.55</v>
      </c>
      <c r="I15" s="21"/>
      <c r="J15" s="230">
        <v>31000</v>
      </c>
      <c r="K15" s="230">
        <v>731.06</v>
      </c>
      <c r="L15" s="232">
        <f t="shared" si="0"/>
        <v>9.8332784095876674E-2</v>
      </c>
      <c r="M15" s="232">
        <f t="shared" si="1"/>
        <v>2.3582580645161288E-2</v>
      </c>
    </row>
    <row r="16" spans="2:13" x14ac:dyDescent="0.25">
      <c r="B16" s="243" t="s">
        <v>62</v>
      </c>
      <c r="C16" s="244"/>
      <c r="D16" s="244"/>
      <c r="E16" s="244"/>
      <c r="F16" s="244"/>
      <c r="G16" s="128"/>
      <c r="H16" s="131"/>
      <c r="I16" s="23"/>
      <c r="J16" s="134"/>
      <c r="K16" s="22"/>
      <c r="L16" s="22"/>
      <c r="M16" s="22"/>
    </row>
    <row r="17" spans="1:44" ht="18" x14ac:dyDescent="0.25">
      <c r="B17" s="20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</row>
    <row r="18" spans="1:44" ht="18" customHeight="1" x14ac:dyDescent="0.25">
      <c r="B18" s="267" t="s">
        <v>63</v>
      </c>
      <c r="C18" s="267"/>
      <c r="D18" s="267"/>
      <c r="E18" s="267"/>
      <c r="F18" s="267"/>
      <c r="G18" s="18"/>
      <c r="H18" s="18"/>
      <c r="I18" s="18"/>
      <c r="J18" s="19"/>
      <c r="K18" s="19"/>
      <c r="L18" s="19"/>
      <c r="M18" s="19"/>
    </row>
    <row r="19" spans="1:44" ht="25.5" x14ac:dyDescent="0.25">
      <c r="B19" s="249" t="s">
        <v>6</v>
      </c>
      <c r="C19" s="250"/>
      <c r="D19" s="250"/>
      <c r="E19" s="250"/>
      <c r="F19" s="251"/>
      <c r="G19" s="30" t="s">
        <v>60</v>
      </c>
      <c r="H19" s="30"/>
      <c r="I19" s="1" t="s">
        <v>49</v>
      </c>
      <c r="J19" s="1" t="s">
        <v>46</v>
      </c>
      <c r="K19" s="30" t="s">
        <v>61</v>
      </c>
      <c r="L19" s="1" t="s">
        <v>16</v>
      </c>
      <c r="M19" s="1" t="s">
        <v>47</v>
      </c>
    </row>
    <row r="20" spans="1:44" s="33" customFormat="1" x14ac:dyDescent="0.25">
      <c r="B20" s="252">
        <v>1</v>
      </c>
      <c r="C20" s="252"/>
      <c r="D20" s="252"/>
      <c r="E20" s="252"/>
      <c r="F20" s="253"/>
      <c r="G20" s="32">
        <v>2</v>
      </c>
      <c r="H20" s="32"/>
      <c r="I20" s="31">
        <v>3</v>
      </c>
      <c r="J20" s="31">
        <v>4</v>
      </c>
      <c r="K20" s="31">
        <v>5</v>
      </c>
      <c r="L20" s="31" t="s">
        <v>18</v>
      </c>
      <c r="M20" s="31" t="s">
        <v>19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 x14ac:dyDescent="0.25">
      <c r="A21" s="33"/>
      <c r="B21" s="254" t="s">
        <v>54</v>
      </c>
      <c r="C21" s="256"/>
      <c r="D21" s="256"/>
      <c r="E21" s="256"/>
      <c r="F21" s="257"/>
      <c r="G21" s="21"/>
      <c r="H21" s="21"/>
      <c r="I21" s="21"/>
      <c r="J21" s="21"/>
      <c r="K21" s="21"/>
      <c r="L21" s="21"/>
      <c r="M21" s="21"/>
    </row>
    <row r="22" spans="1:44" x14ac:dyDescent="0.25">
      <c r="A22" s="33"/>
      <c r="B22" s="254" t="s">
        <v>55</v>
      </c>
      <c r="C22" s="255"/>
      <c r="D22" s="255"/>
      <c r="E22" s="255"/>
      <c r="F22" s="255"/>
      <c r="G22" s="21"/>
      <c r="H22" s="21"/>
      <c r="I22" s="21"/>
      <c r="J22" s="21"/>
      <c r="K22" s="21"/>
      <c r="L22" s="21"/>
      <c r="M22" s="21"/>
    </row>
    <row r="23" spans="1:44" s="46" customFormat="1" ht="15" customHeight="1" x14ac:dyDescent="0.25">
      <c r="A23" s="33"/>
      <c r="B23" s="246" t="s">
        <v>57</v>
      </c>
      <c r="C23" s="247"/>
      <c r="D23" s="247"/>
      <c r="E23" s="247"/>
      <c r="F23" s="248"/>
      <c r="G23" s="23"/>
      <c r="H23" s="23"/>
      <c r="I23" s="23"/>
      <c r="J23" s="23"/>
      <c r="K23" s="23"/>
      <c r="L23" s="23"/>
      <c r="M23" s="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46" customFormat="1" ht="15" customHeight="1" x14ac:dyDescent="0.25">
      <c r="A24" s="33"/>
      <c r="B24" s="246" t="s">
        <v>64</v>
      </c>
      <c r="C24" s="247"/>
      <c r="D24" s="247"/>
      <c r="E24" s="247"/>
      <c r="F24" s="248"/>
      <c r="G24" s="23"/>
      <c r="H24" s="23"/>
      <c r="I24" s="23"/>
      <c r="J24" s="23"/>
      <c r="K24" s="23"/>
      <c r="L24" s="23"/>
      <c r="M24" s="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x14ac:dyDescent="0.25">
      <c r="A25" s="33"/>
      <c r="B25" s="243" t="s">
        <v>65</v>
      </c>
      <c r="C25" s="244"/>
      <c r="D25" s="244"/>
      <c r="E25" s="244"/>
      <c r="F25" s="244"/>
      <c r="G25" s="23"/>
      <c r="H25" s="23"/>
      <c r="I25" s="23"/>
      <c r="J25" s="23"/>
      <c r="K25" s="23"/>
      <c r="L25" s="23"/>
      <c r="M25" s="23"/>
    </row>
    <row r="26" spans="1:44" ht="15.75" x14ac:dyDescent="0.25">
      <c r="B26" s="15"/>
      <c r="C26" s="16"/>
      <c r="D26" s="16"/>
      <c r="E26" s="16"/>
      <c r="F26" s="16"/>
      <c r="G26" s="17"/>
      <c r="H26" s="17"/>
      <c r="I26" s="17"/>
      <c r="J26" s="17"/>
      <c r="K26" s="17"/>
      <c r="L26" s="17"/>
    </row>
    <row r="27" spans="1:44" ht="15.75" x14ac:dyDescent="0.25">
      <c r="B27" s="258" t="s">
        <v>71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</row>
    <row r="28" spans="1:44" ht="15.75" x14ac:dyDescent="0.25">
      <c r="B28" s="15"/>
      <c r="C28" s="16"/>
      <c r="D28" s="16"/>
      <c r="E28" s="16"/>
      <c r="F28" s="16"/>
      <c r="G28" s="17"/>
      <c r="H28" s="17"/>
      <c r="I28" s="17"/>
      <c r="J28" s="17"/>
      <c r="K28" s="17"/>
      <c r="L28" s="17"/>
    </row>
    <row r="29" spans="1:44" ht="15" customHeight="1" x14ac:dyDescent="0.25">
      <c r="B29" s="264" t="s">
        <v>45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44" x14ac:dyDescent="0.25">
      <c r="B30" s="42"/>
      <c r="C30" s="42"/>
      <c r="D30" s="42"/>
      <c r="E30" s="42"/>
      <c r="F30" s="42"/>
      <c r="G30" s="42"/>
      <c r="H30" s="52"/>
      <c r="I30" s="42"/>
      <c r="J30" s="42"/>
      <c r="K30" s="42"/>
      <c r="L30" s="42"/>
    </row>
    <row r="31" spans="1:44" ht="15" customHeight="1" x14ac:dyDescent="0.25">
      <c r="B31" s="264" t="s">
        <v>66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</row>
    <row r="32" spans="1:44" ht="36.75" customHeight="1" x14ac:dyDescent="0.25"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</row>
    <row r="33" spans="2:13" x14ac:dyDescent="0.25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2:13" ht="15" customHeight="1" x14ac:dyDescent="0.25">
      <c r="B34" s="242" t="s">
        <v>72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</row>
    <row r="35" spans="2:13" x14ac:dyDescent="0.25"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</row>
  </sheetData>
  <mergeCells count="27">
    <mergeCell ref="B1:M1"/>
    <mergeCell ref="B3:M3"/>
    <mergeCell ref="B5:M5"/>
    <mergeCell ref="B33:F33"/>
    <mergeCell ref="G33:L33"/>
    <mergeCell ref="B14:F14"/>
    <mergeCell ref="B15:F15"/>
    <mergeCell ref="B29:M29"/>
    <mergeCell ref="B31:M32"/>
    <mergeCell ref="B9:F9"/>
    <mergeCell ref="B10:F10"/>
    <mergeCell ref="B11:F11"/>
    <mergeCell ref="B7:F7"/>
    <mergeCell ref="B8:F8"/>
    <mergeCell ref="B12:F12"/>
    <mergeCell ref="B18:F18"/>
    <mergeCell ref="B34:M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M27"/>
  </mergeCells>
  <pageMargins left="0.7" right="0.7" top="0.75" bottom="0.75" header="0.3" footer="0.3"/>
  <pageSetup paperSize="9" scale="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0"/>
  <sheetViews>
    <sheetView topLeftCell="A58" zoomScale="75" zoomScaleNormal="75" workbookViewId="0">
      <selection activeCell="B1" sqref="B1:M9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7.5703125" customWidth="1"/>
    <col min="6" max="6" width="50.5703125" customWidth="1"/>
    <col min="7" max="11" width="25.28515625" customWidth="1"/>
    <col min="12" max="13" width="15.7109375" customWidth="1"/>
  </cols>
  <sheetData>
    <row r="1" spans="2:15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5" ht="15.75" customHeight="1" x14ac:dyDescent="0.25"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2:15" ht="18" x14ac:dyDescent="0.25">
      <c r="B3" s="20"/>
      <c r="C3" s="20"/>
      <c r="D3" s="20"/>
      <c r="E3" s="20"/>
      <c r="F3" s="20"/>
      <c r="G3" s="20"/>
      <c r="H3" s="20"/>
      <c r="I3" s="20"/>
      <c r="J3" s="20"/>
      <c r="K3" s="3"/>
      <c r="L3" s="3"/>
    </row>
    <row r="4" spans="2:15" ht="18" customHeight="1" x14ac:dyDescent="0.25">
      <c r="B4" s="259" t="s">
        <v>73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2:15" ht="18" x14ac:dyDescent="0.25">
      <c r="B5" s="20"/>
      <c r="C5" s="20"/>
      <c r="D5" s="20"/>
      <c r="E5" s="20"/>
      <c r="F5" s="20"/>
      <c r="G5" s="20"/>
      <c r="H5" s="20"/>
      <c r="I5" s="20"/>
      <c r="J5" s="20"/>
      <c r="K5" s="3"/>
      <c r="L5" s="3"/>
    </row>
    <row r="6" spans="2:15" ht="15.75" customHeight="1" x14ac:dyDescent="0.25">
      <c r="B6" s="259" t="s">
        <v>17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2:15" ht="18" x14ac:dyDescent="0.25">
      <c r="B7" s="20"/>
      <c r="C7" s="20"/>
      <c r="D7" s="20"/>
      <c r="E7" s="20"/>
      <c r="F7" s="20"/>
      <c r="G7" s="20"/>
      <c r="H7" s="20"/>
      <c r="I7" s="20"/>
      <c r="J7" s="20"/>
      <c r="K7" s="3"/>
      <c r="L7" s="3"/>
    </row>
    <row r="8" spans="2:15" ht="32.25" customHeight="1" x14ac:dyDescent="0.25">
      <c r="B8" s="272" t="s">
        <v>6</v>
      </c>
      <c r="C8" s="273"/>
      <c r="D8" s="273"/>
      <c r="E8" s="273"/>
      <c r="F8" s="274"/>
      <c r="G8" s="47" t="s">
        <v>60</v>
      </c>
      <c r="H8" s="47" t="s">
        <v>74</v>
      </c>
      <c r="I8" s="47" t="s">
        <v>49</v>
      </c>
      <c r="J8" s="47" t="s">
        <v>46</v>
      </c>
      <c r="K8" s="47" t="s">
        <v>61</v>
      </c>
      <c r="L8" s="47" t="s">
        <v>16</v>
      </c>
      <c r="M8" s="47" t="s">
        <v>47</v>
      </c>
    </row>
    <row r="9" spans="2:15" s="33" customFormat="1" ht="11.25" x14ac:dyDescent="0.2">
      <c r="B9" s="269">
        <v>1</v>
      </c>
      <c r="C9" s="270"/>
      <c r="D9" s="270"/>
      <c r="E9" s="270"/>
      <c r="F9" s="271"/>
      <c r="G9" s="48">
        <v>2</v>
      </c>
      <c r="H9" s="48"/>
      <c r="I9" s="48">
        <v>3</v>
      </c>
      <c r="J9" s="48">
        <v>4</v>
      </c>
      <c r="K9" s="48">
        <v>5</v>
      </c>
      <c r="L9" s="48" t="s">
        <v>18</v>
      </c>
      <c r="M9" s="48" t="s">
        <v>19</v>
      </c>
    </row>
    <row r="10" spans="2:15" x14ac:dyDescent="0.25">
      <c r="B10" s="7"/>
      <c r="C10" s="7"/>
      <c r="D10" s="7"/>
      <c r="E10" s="7"/>
      <c r="F10" s="7" t="s">
        <v>75</v>
      </c>
      <c r="G10" s="5"/>
      <c r="H10" s="5"/>
      <c r="I10" s="5"/>
      <c r="J10" s="5"/>
      <c r="K10" s="34"/>
      <c r="L10" s="34"/>
      <c r="M10" s="34"/>
    </row>
    <row r="11" spans="2:15" ht="15.75" customHeight="1" x14ac:dyDescent="0.25">
      <c r="B11" s="54">
        <v>6</v>
      </c>
      <c r="C11" s="54"/>
      <c r="D11" s="54"/>
      <c r="E11" s="54"/>
      <c r="F11" s="54" t="s">
        <v>2</v>
      </c>
      <c r="G11" s="55">
        <f>+G12+G21+G24+G27+G33</f>
        <v>3353895.96</v>
      </c>
      <c r="H11" s="56">
        <f>+G11/O11</f>
        <v>445138.49094166828</v>
      </c>
      <c r="I11" s="57"/>
      <c r="J11" s="56">
        <f>+J12+J21+J24+J27+J33</f>
        <v>945159.2</v>
      </c>
      <c r="K11" s="56">
        <f>+K12+K21+K24+K27+K33</f>
        <v>481631.66000000003</v>
      </c>
      <c r="L11" s="235">
        <f>+K11/H11</f>
        <v>1.0819816075242836</v>
      </c>
      <c r="M11" s="235">
        <f>+K11/J11</f>
        <v>0.50957728602758146</v>
      </c>
      <c r="O11">
        <v>7.5345000000000004</v>
      </c>
    </row>
    <row r="12" spans="2:15" s="63" customFormat="1" ht="35.1" customHeight="1" x14ac:dyDescent="0.25">
      <c r="B12" s="7"/>
      <c r="C12" s="7">
        <v>63</v>
      </c>
      <c r="D12" s="7"/>
      <c r="E12" s="7"/>
      <c r="F12" s="58" t="s">
        <v>20</v>
      </c>
      <c r="G12" s="59">
        <f>+G13+G16+G19</f>
        <v>2613982.2600000002</v>
      </c>
      <c r="H12" s="60">
        <f t="shared" ref="H12:H36" si="0">+G12/O12</f>
        <v>346935.06669321127</v>
      </c>
      <c r="I12" s="61"/>
      <c r="J12" s="62">
        <v>714700</v>
      </c>
      <c r="K12" s="233">
        <f>+K13+K16+K19</f>
        <v>390787.12000000005</v>
      </c>
      <c r="L12" s="234">
        <f>+K12/H12</f>
        <v>1.1263984460399514</v>
      </c>
      <c r="M12" s="234">
        <f>+K12/J12</f>
        <v>0.54678483279697787</v>
      </c>
      <c r="O12">
        <v>7.5345000000000004</v>
      </c>
    </row>
    <row r="13" spans="2:15" s="69" customFormat="1" ht="30" customHeight="1" x14ac:dyDescent="0.25">
      <c r="B13" s="64"/>
      <c r="C13" s="64"/>
      <c r="D13" s="64">
        <v>632</v>
      </c>
      <c r="E13" s="64"/>
      <c r="F13" s="65" t="s">
        <v>76</v>
      </c>
      <c r="G13" s="66">
        <f>+G14+G15</f>
        <v>84998.93</v>
      </c>
      <c r="H13" s="60">
        <f t="shared" si="0"/>
        <v>11281.29670183821</v>
      </c>
      <c r="I13" s="67"/>
      <c r="J13" s="68"/>
      <c r="K13" s="206">
        <f>+K14</f>
        <v>4173.5</v>
      </c>
      <c r="L13" s="234">
        <f t="shared" ref="L13:L36" si="1">+K13/H13</f>
        <v>0.36994860700011167</v>
      </c>
      <c r="M13" s="234"/>
      <c r="O13">
        <v>7.5345000000000004</v>
      </c>
    </row>
    <row r="14" spans="2:15" x14ac:dyDescent="0.25">
      <c r="B14" s="8"/>
      <c r="C14" s="8"/>
      <c r="D14" s="8"/>
      <c r="E14" s="70" t="s">
        <v>77</v>
      </c>
      <c r="F14" s="71" t="s">
        <v>78</v>
      </c>
      <c r="G14" s="72">
        <v>39267.379999999997</v>
      </c>
      <c r="H14" s="73">
        <f t="shared" si="0"/>
        <v>5211.6769526843182</v>
      </c>
      <c r="I14" s="5"/>
      <c r="J14" s="74"/>
      <c r="K14" s="135">
        <v>4173.5</v>
      </c>
      <c r="L14" s="234">
        <f t="shared" si="1"/>
        <v>0.80079790783087657</v>
      </c>
      <c r="M14" s="234"/>
      <c r="O14">
        <v>7.5345000000000004</v>
      </c>
    </row>
    <row r="15" spans="2:15" x14ac:dyDescent="0.25">
      <c r="B15" s="8"/>
      <c r="C15" s="8"/>
      <c r="D15" s="8"/>
      <c r="E15" s="70" t="s">
        <v>79</v>
      </c>
      <c r="F15" s="71" t="s">
        <v>80</v>
      </c>
      <c r="G15" s="72">
        <v>45731.55</v>
      </c>
      <c r="H15" s="73">
        <f t="shared" si="0"/>
        <v>6069.6197491538924</v>
      </c>
      <c r="I15" s="5"/>
      <c r="J15" s="74"/>
      <c r="K15" s="135">
        <v>0</v>
      </c>
      <c r="L15" s="234">
        <f t="shared" si="1"/>
        <v>0</v>
      </c>
      <c r="M15" s="234"/>
      <c r="O15">
        <v>7.5345000000000004</v>
      </c>
    </row>
    <row r="16" spans="2:15" s="69" customFormat="1" ht="30" customHeight="1" x14ac:dyDescent="0.25">
      <c r="B16" s="64"/>
      <c r="C16" s="64"/>
      <c r="D16" s="64">
        <v>636</v>
      </c>
      <c r="E16" s="64"/>
      <c r="F16" s="65" t="s">
        <v>81</v>
      </c>
      <c r="G16" s="66">
        <f>+G17+G18</f>
        <v>2383881.62</v>
      </c>
      <c r="H16" s="60">
        <f t="shared" si="0"/>
        <v>316395.46353440837</v>
      </c>
      <c r="I16" s="67"/>
      <c r="J16" s="68"/>
      <c r="K16" s="206">
        <f>+K17+K18</f>
        <v>366458.61000000004</v>
      </c>
      <c r="L16" s="234">
        <f t="shared" si="1"/>
        <v>1.1582296595101063</v>
      </c>
      <c r="M16" s="234"/>
      <c r="O16">
        <v>7.5345000000000004</v>
      </c>
    </row>
    <row r="17" spans="2:15" ht="25.5" x14ac:dyDescent="0.25">
      <c r="B17" s="8"/>
      <c r="C17" s="8"/>
      <c r="D17" s="8"/>
      <c r="E17" s="70" t="s">
        <v>82</v>
      </c>
      <c r="F17" s="71" t="s">
        <v>83</v>
      </c>
      <c r="G17" s="72">
        <v>2376150.19</v>
      </c>
      <c r="H17" s="73">
        <f t="shared" si="0"/>
        <v>315369.32643174729</v>
      </c>
      <c r="I17" s="5"/>
      <c r="J17" s="74"/>
      <c r="K17" s="135">
        <v>365880.4</v>
      </c>
      <c r="L17" s="234">
        <f t="shared" si="1"/>
        <v>1.160164826870645</v>
      </c>
      <c r="M17" s="234"/>
      <c r="O17">
        <v>7.5345000000000004</v>
      </c>
    </row>
    <row r="18" spans="2:15" ht="26.25" customHeight="1" x14ac:dyDescent="0.25">
      <c r="B18" s="8"/>
      <c r="C18" s="8"/>
      <c r="D18" s="8"/>
      <c r="E18" s="70" t="s">
        <v>84</v>
      </c>
      <c r="F18" s="71" t="s">
        <v>85</v>
      </c>
      <c r="G18" s="72">
        <v>7731.43</v>
      </c>
      <c r="H18" s="73">
        <f t="shared" si="0"/>
        <v>1026.1371026610923</v>
      </c>
      <c r="I18" s="5"/>
      <c r="J18" s="74"/>
      <c r="K18" s="135">
        <v>578.21</v>
      </c>
      <c r="L18" s="234">
        <f t="shared" si="1"/>
        <v>0.56348220768990998</v>
      </c>
      <c r="M18" s="234"/>
      <c r="O18">
        <v>7.5345000000000004</v>
      </c>
    </row>
    <row r="19" spans="2:15" s="63" customFormat="1" ht="30" customHeight="1" x14ac:dyDescent="0.25">
      <c r="B19" s="29"/>
      <c r="C19" s="29"/>
      <c r="D19" s="29">
        <v>638</v>
      </c>
      <c r="E19" s="75"/>
      <c r="F19" s="65" t="s">
        <v>86</v>
      </c>
      <c r="G19" s="59">
        <f>+G20</f>
        <v>145101.71</v>
      </c>
      <c r="H19" s="60">
        <f t="shared" si="0"/>
        <v>19258.306456964627</v>
      </c>
      <c r="I19" s="61"/>
      <c r="J19" s="62"/>
      <c r="K19" s="233">
        <f>+K20</f>
        <v>20155.009999999998</v>
      </c>
      <c r="L19" s="234">
        <f t="shared" si="1"/>
        <v>1.0465619105729353</v>
      </c>
      <c r="M19" s="234"/>
      <c r="O19">
        <v>7.5345000000000004</v>
      </c>
    </row>
    <row r="20" spans="2:15" x14ac:dyDescent="0.25">
      <c r="B20" s="8"/>
      <c r="C20" s="8"/>
      <c r="D20" s="8"/>
      <c r="E20" s="70" t="s">
        <v>87</v>
      </c>
      <c r="F20" s="71" t="s">
        <v>86</v>
      </c>
      <c r="G20" s="72">
        <v>145101.71</v>
      </c>
      <c r="H20" s="73">
        <f t="shared" si="0"/>
        <v>19258.306456964627</v>
      </c>
      <c r="I20" s="5"/>
      <c r="J20" s="74"/>
      <c r="K20" s="135">
        <v>20155.009999999998</v>
      </c>
      <c r="L20" s="234">
        <f t="shared" si="1"/>
        <v>1.0465619105729353</v>
      </c>
      <c r="M20" s="234"/>
      <c r="O20">
        <v>7.5345000000000004</v>
      </c>
    </row>
    <row r="21" spans="2:15" s="63" customFormat="1" ht="35.1" customHeight="1" x14ac:dyDescent="0.25">
      <c r="B21" s="29"/>
      <c r="C21" s="29">
        <v>64</v>
      </c>
      <c r="D21" s="29"/>
      <c r="E21" s="75"/>
      <c r="F21" s="65" t="s">
        <v>88</v>
      </c>
      <c r="G21" s="59">
        <f>+G22</f>
        <v>190.25</v>
      </c>
      <c r="H21" s="60">
        <f t="shared" si="0"/>
        <v>25.250514300882607</v>
      </c>
      <c r="I21" s="61"/>
      <c r="J21" s="62">
        <v>50</v>
      </c>
      <c r="K21" s="233">
        <f>+K22</f>
        <v>18.190000000000001</v>
      </c>
      <c r="L21" s="234">
        <f t="shared" si="1"/>
        <v>0.72038136662286467</v>
      </c>
      <c r="M21" s="234">
        <f t="shared" ref="M21:M33" si="2">+K21/J21</f>
        <v>0.36380000000000001</v>
      </c>
      <c r="O21">
        <v>7.5345000000000004</v>
      </c>
    </row>
    <row r="22" spans="2:15" s="69" customFormat="1" ht="30" customHeight="1" x14ac:dyDescent="0.25">
      <c r="B22" s="64"/>
      <c r="C22" s="64"/>
      <c r="D22" s="64">
        <v>641</v>
      </c>
      <c r="E22" s="76"/>
      <c r="F22" s="77" t="s">
        <v>89</v>
      </c>
      <c r="G22" s="66">
        <f>+G23</f>
        <v>190.25</v>
      </c>
      <c r="H22" s="60">
        <f t="shared" si="0"/>
        <v>25.250514300882607</v>
      </c>
      <c r="I22" s="67"/>
      <c r="J22" s="68"/>
      <c r="K22" s="206">
        <f>+K23</f>
        <v>18.190000000000001</v>
      </c>
      <c r="L22" s="234">
        <f t="shared" si="1"/>
        <v>0.72038136662286467</v>
      </c>
      <c r="M22" s="234"/>
      <c r="O22">
        <v>7.5345000000000004</v>
      </c>
    </row>
    <row r="23" spans="2:15" x14ac:dyDescent="0.25">
      <c r="B23" s="8"/>
      <c r="C23" s="8"/>
      <c r="D23" s="8"/>
      <c r="E23" s="78">
        <v>6413</v>
      </c>
      <c r="F23" s="71" t="s">
        <v>90</v>
      </c>
      <c r="G23" s="72">
        <v>190.25</v>
      </c>
      <c r="H23" s="73">
        <f t="shared" si="0"/>
        <v>25.250514300882607</v>
      </c>
      <c r="I23" s="5"/>
      <c r="J23" s="74"/>
      <c r="K23" s="135">
        <v>18.190000000000001</v>
      </c>
      <c r="L23" s="234">
        <f t="shared" si="1"/>
        <v>0.72038136662286467</v>
      </c>
      <c r="M23" s="234"/>
      <c r="O23">
        <v>7.5345000000000004</v>
      </c>
    </row>
    <row r="24" spans="2:15" s="63" customFormat="1" ht="35.1" customHeight="1" x14ac:dyDescent="0.25">
      <c r="B24" s="29"/>
      <c r="C24" s="29">
        <v>65</v>
      </c>
      <c r="D24" s="29"/>
      <c r="E24" s="79"/>
      <c r="F24" s="77" t="s">
        <v>91</v>
      </c>
      <c r="G24" s="59">
        <f>+G25</f>
        <v>208808.89</v>
      </c>
      <c r="H24" s="60">
        <f t="shared" si="0"/>
        <v>27713.702302740727</v>
      </c>
      <c r="I24" s="61"/>
      <c r="J24" s="62">
        <v>58650</v>
      </c>
      <c r="K24" s="233">
        <f>+K25</f>
        <v>21659.88</v>
      </c>
      <c r="L24" s="234">
        <f t="shared" si="1"/>
        <v>0.78155851439083845</v>
      </c>
      <c r="M24" s="234">
        <f t="shared" si="2"/>
        <v>0.3693074168797954</v>
      </c>
      <c r="O24">
        <v>7.5345000000000004</v>
      </c>
    </row>
    <row r="25" spans="2:15" s="69" customFormat="1" ht="30" customHeight="1" x14ac:dyDescent="0.25">
      <c r="B25" s="64"/>
      <c r="C25" s="64"/>
      <c r="D25" s="64">
        <v>652</v>
      </c>
      <c r="E25" s="80"/>
      <c r="F25" s="65" t="s">
        <v>92</v>
      </c>
      <c r="G25" s="66">
        <f>+G26</f>
        <v>208808.89</v>
      </c>
      <c r="H25" s="60">
        <f t="shared" si="0"/>
        <v>27713.702302740727</v>
      </c>
      <c r="I25" s="67"/>
      <c r="J25" s="68"/>
      <c r="K25" s="206">
        <f>+K26</f>
        <v>21659.88</v>
      </c>
      <c r="L25" s="234">
        <f t="shared" si="1"/>
        <v>0.78155851439083845</v>
      </c>
      <c r="M25" s="234"/>
      <c r="O25">
        <v>7.5345000000000004</v>
      </c>
    </row>
    <row r="26" spans="2:15" x14ac:dyDescent="0.25">
      <c r="B26" s="8"/>
      <c r="C26" s="8"/>
      <c r="D26" s="8"/>
      <c r="E26" s="78">
        <v>6526</v>
      </c>
      <c r="F26" s="71" t="s">
        <v>93</v>
      </c>
      <c r="G26" s="72">
        <v>208808.89</v>
      </c>
      <c r="H26" s="73">
        <f t="shared" si="0"/>
        <v>27713.702302740727</v>
      </c>
      <c r="I26" s="5"/>
      <c r="J26" s="74"/>
      <c r="K26" s="135">
        <v>21659.88</v>
      </c>
      <c r="L26" s="234">
        <f t="shared" si="1"/>
        <v>0.78155851439083845</v>
      </c>
      <c r="M26" s="234"/>
      <c r="O26">
        <v>7.5345000000000004</v>
      </c>
    </row>
    <row r="27" spans="2:15" s="63" customFormat="1" ht="35.1" customHeight="1" x14ac:dyDescent="0.25">
      <c r="B27" s="29"/>
      <c r="C27" s="29">
        <v>66</v>
      </c>
      <c r="D27" s="29"/>
      <c r="E27" s="29"/>
      <c r="F27" s="7" t="s">
        <v>94</v>
      </c>
      <c r="G27" s="59">
        <f>+G28+G30</f>
        <v>19562.32</v>
      </c>
      <c r="H27" s="60">
        <f t="shared" si="0"/>
        <v>2596.3660495056074</v>
      </c>
      <c r="I27" s="61"/>
      <c r="J27" s="62">
        <v>5100</v>
      </c>
      <c r="K27" s="233">
        <f>+K28+K30</f>
        <v>3709.55</v>
      </c>
      <c r="L27" s="234">
        <f t="shared" si="1"/>
        <v>1.4287469213774238</v>
      </c>
      <c r="M27" s="234">
        <f t="shared" si="2"/>
        <v>0.72736274509803922</v>
      </c>
      <c r="O27">
        <v>7.5345000000000004</v>
      </c>
    </row>
    <row r="28" spans="2:15" s="69" customFormat="1" ht="30" customHeight="1" x14ac:dyDescent="0.25">
      <c r="B28" s="64"/>
      <c r="C28" s="64"/>
      <c r="D28" s="64">
        <v>661</v>
      </c>
      <c r="E28" s="64"/>
      <c r="F28" s="58" t="s">
        <v>21</v>
      </c>
      <c r="G28" s="66">
        <f>+G29</f>
        <v>15256</v>
      </c>
      <c r="H28" s="73">
        <f t="shared" si="0"/>
        <v>2024.8191651735349</v>
      </c>
      <c r="I28" s="67"/>
      <c r="J28" s="68"/>
      <c r="K28" s="206">
        <f>+K29</f>
        <v>2932.19</v>
      </c>
      <c r="L28" s="234">
        <f t="shared" si="1"/>
        <v>1.4481243808993185</v>
      </c>
      <c r="M28" s="234"/>
      <c r="O28">
        <v>7.5345000000000004</v>
      </c>
    </row>
    <row r="29" spans="2:15" x14ac:dyDescent="0.25">
      <c r="B29" s="8"/>
      <c r="C29" s="8"/>
      <c r="D29" s="8"/>
      <c r="E29" s="8">
        <v>6615</v>
      </c>
      <c r="F29" s="12" t="s">
        <v>95</v>
      </c>
      <c r="G29" s="72">
        <v>15256</v>
      </c>
      <c r="H29" s="73">
        <f t="shared" si="0"/>
        <v>2024.8191651735349</v>
      </c>
      <c r="I29" s="5"/>
      <c r="J29" s="74"/>
      <c r="K29" s="135">
        <v>2932.19</v>
      </c>
      <c r="L29" s="234">
        <f t="shared" si="1"/>
        <v>1.4481243808993185</v>
      </c>
      <c r="M29" s="234"/>
      <c r="O29">
        <v>7.5345000000000004</v>
      </c>
    </row>
    <row r="30" spans="2:15" s="69" customFormat="1" ht="30" customHeight="1" x14ac:dyDescent="0.25">
      <c r="B30" s="64"/>
      <c r="C30" s="64"/>
      <c r="D30" s="64">
        <v>663</v>
      </c>
      <c r="E30" s="64"/>
      <c r="F30" s="65" t="s">
        <v>96</v>
      </c>
      <c r="G30" s="66">
        <f>+G31+G32</f>
        <v>4306.32</v>
      </c>
      <c r="H30" s="60">
        <f t="shared" si="0"/>
        <v>571.54688433207241</v>
      </c>
      <c r="I30" s="67"/>
      <c r="J30" s="68"/>
      <c r="K30" s="206">
        <f>+K31</f>
        <v>777.36</v>
      </c>
      <c r="L30" s="234">
        <f t="shared" si="1"/>
        <v>1.3600983949172381</v>
      </c>
      <c r="M30" s="234"/>
      <c r="O30">
        <v>7.5345000000000004</v>
      </c>
    </row>
    <row r="31" spans="2:15" x14ac:dyDescent="0.25">
      <c r="B31" s="29"/>
      <c r="C31" s="8"/>
      <c r="D31" s="8"/>
      <c r="E31" s="8">
        <v>6631</v>
      </c>
      <c r="F31" s="71" t="s">
        <v>97</v>
      </c>
      <c r="G31" s="72">
        <v>1306.32</v>
      </c>
      <c r="H31" s="73">
        <f t="shared" si="0"/>
        <v>173.37845908819429</v>
      </c>
      <c r="I31" s="5"/>
      <c r="J31" s="74"/>
      <c r="K31" s="135">
        <v>777.36</v>
      </c>
      <c r="L31" s="234">
        <f t="shared" si="1"/>
        <v>4.4836019658276687</v>
      </c>
      <c r="M31" s="234"/>
      <c r="O31">
        <v>7.5345000000000004</v>
      </c>
    </row>
    <row r="32" spans="2:15" x14ac:dyDescent="0.25">
      <c r="B32" s="8"/>
      <c r="C32" s="8"/>
      <c r="D32" s="8"/>
      <c r="E32" s="8">
        <v>6632</v>
      </c>
      <c r="F32" s="35" t="s">
        <v>98</v>
      </c>
      <c r="G32" s="72">
        <v>3000</v>
      </c>
      <c r="H32" s="73">
        <f t="shared" si="0"/>
        <v>398.16842524387812</v>
      </c>
      <c r="I32" s="5"/>
      <c r="J32" s="74"/>
      <c r="K32" s="135">
        <v>0</v>
      </c>
      <c r="L32" s="234">
        <f t="shared" si="1"/>
        <v>0</v>
      </c>
      <c r="M32" s="234"/>
      <c r="O32">
        <v>7.5345000000000004</v>
      </c>
    </row>
    <row r="33" spans="2:15" s="63" customFormat="1" ht="35.1" customHeight="1" x14ac:dyDescent="0.25">
      <c r="B33" s="29"/>
      <c r="C33" s="29">
        <v>67</v>
      </c>
      <c r="D33" s="29"/>
      <c r="E33" s="29"/>
      <c r="F33" s="65" t="s">
        <v>99</v>
      </c>
      <c r="G33" s="59">
        <f>+G34</f>
        <v>511352.24</v>
      </c>
      <c r="H33" s="60">
        <f t="shared" si="0"/>
        <v>67868.105381909874</v>
      </c>
      <c r="I33" s="61"/>
      <c r="J33" s="62">
        <v>166659.20000000001</v>
      </c>
      <c r="K33" s="233">
        <f>+K34</f>
        <v>65456.92</v>
      </c>
      <c r="L33" s="234">
        <f t="shared" si="1"/>
        <v>0.96447248131737928</v>
      </c>
      <c r="M33" s="234">
        <f t="shared" si="2"/>
        <v>0.39275911560837923</v>
      </c>
      <c r="O33">
        <v>7.5345000000000004</v>
      </c>
    </row>
    <row r="34" spans="2:15" s="69" customFormat="1" ht="30" customHeight="1" x14ac:dyDescent="0.25">
      <c r="B34" s="64"/>
      <c r="C34" s="64"/>
      <c r="D34" s="64">
        <v>671</v>
      </c>
      <c r="E34" s="64"/>
      <c r="F34" s="65" t="s">
        <v>100</v>
      </c>
      <c r="G34" s="66">
        <f>+G35+G36</f>
        <v>511352.24</v>
      </c>
      <c r="H34" s="60">
        <f t="shared" si="0"/>
        <v>67868.105381909874</v>
      </c>
      <c r="I34" s="67"/>
      <c r="J34" s="67"/>
      <c r="K34" s="206">
        <f>+K35+K36</f>
        <v>65456.92</v>
      </c>
      <c r="L34" s="234">
        <f t="shared" si="1"/>
        <v>0.96447248131737928</v>
      </c>
      <c r="M34" s="234"/>
      <c r="O34">
        <v>7.5345000000000004</v>
      </c>
    </row>
    <row r="35" spans="2:15" ht="25.5" x14ac:dyDescent="0.25">
      <c r="B35" s="8"/>
      <c r="C35" s="8"/>
      <c r="D35" s="8"/>
      <c r="E35" s="8">
        <v>6711</v>
      </c>
      <c r="F35" s="71" t="s">
        <v>101</v>
      </c>
      <c r="G35" s="72">
        <v>509352.24</v>
      </c>
      <c r="H35" s="73">
        <f t="shared" si="0"/>
        <v>67602.659765080622</v>
      </c>
      <c r="I35" s="5"/>
      <c r="J35" s="5"/>
      <c r="K35" s="135">
        <v>65193.65</v>
      </c>
      <c r="L35" s="234">
        <f t="shared" si="1"/>
        <v>0.96436516294696195</v>
      </c>
      <c r="M35" s="234"/>
      <c r="O35">
        <v>7.5345000000000004</v>
      </c>
    </row>
    <row r="36" spans="2:15" ht="25.5" x14ac:dyDescent="0.25">
      <c r="B36" s="8"/>
      <c r="C36" s="8"/>
      <c r="D36" s="8"/>
      <c r="E36" s="8">
        <v>6712</v>
      </c>
      <c r="F36" s="71" t="s">
        <v>102</v>
      </c>
      <c r="G36" s="72">
        <v>2000</v>
      </c>
      <c r="H36" s="73">
        <f t="shared" si="0"/>
        <v>265.44561682925212</v>
      </c>
      <c r="I36" s="5"/>
      <c r="J36" s="5"/>
      <c r="K36" s="135">
        <v>263.27</v>
      </c>
      <c r="L36" s="234">
        <f t="shared" si="1"/>
        <v>0.99180390749999991</v>
      </c>
      <c r="M36" s="234"/>
      <c r="O36">
        <v>7.5345000000000004</v>
      </c>
    </row>
    <row r="37" spans="2:15" ht="15.75" customHeight="1" x14ac:dyDescent="0.25">
      <c r="O37">
        <v>7.5345000000000004</v>
      </c>
    </row>
    <row r="38" spans="2:15" ht="15.7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3"/>
      <c r="L38" s="3"/>
      <c r="M38" s="3"/>
      <c r="O38">
        <v>7.5345000000000004</v>
      </c>
    </row>
    <row r="39" spans="2:15" ht="33" customHeight="1" x14ac:dyDescent="0.25">
      <c r="B39" s="272" t="s">
        <v>6</v>
      </c>
      <c r="C39" s="273"/>
      <c r="D39" s="273"/>
      <c r="E39" s="273"/>
      <c r="F39" s="274"/>
      <c r="G39" s="47" t="s">
        <v>60</v>
      </c>
      <c r="H39" s="47" t="s">
        <v>74</v>
      </c>
      <c r="I39" s="47" t="s">
        <v>49</v>
      </c>
      <c r="J39" s="47" t="s">
        <v>46</v>
      </c>
      <c r="K39" s="47" t="s">
        <v>61</v>
      </c>
      <c r="L39" s="47" t="s">
        <v>16</v>
      </c>
      <c r="M39" s="47" t="s">
        <v>47</v>
      </c>
      <c r="O39">
        <v>7.5345000000000004</v>
      </c>
    </row>
    <row r="40" spans="2:15" s="33" customFormat="1" x14ac:dyDescent="0.25">
      <c r="B40" s="269">
        <v>1</v>
      </c>
      <c r="C40" s="270"/>
      <c r="D40" s="270"/>
      <c r="E40" s="270"/>
      <c r="F40" s="271"/>
      <c r="G40" s="48">
        <v>2</v>
      </c>
      <c r="H40" s="48"/>
      <c r="I40" s="48">
        <v>3</v>
      </c>
      <c r="J40" s="48">
        <v>4</v>
      </c>
      <c r="K40" s="48">
        <v>5</v>
      </c>
      <c r="L40" s="48" t="s">
        <v>18</v>
      </c>
      <c r="M40" s="48" t="s">
        <v>19</v>
      </c>
      <c r="O40">
        <v>7.5345000000000004</v>
      </c>
    </row>
    <row r="41" spans="2:15" x14ac:dyDescent="0.25">
      <c r="B41" s="7"/>
      <c r="C41" s="7"/>
      <c r="D41" s="7"/>
      <c r="E41" s="7"/>
      <c r="F41" s="7" t="s">
        <v>32</v>
      </c>
      <c r="G41" s="81">
        <f>+G42+G82</f>
        <v>3264477.78</v>
      </c>
      <c r="H41" s="82">
        <f>+G41/O41</f>
        <v>433270.65896874375</v>
      </c>
      <c r="I41" s="5"/>
      <c r="J41" s="83">
        <f>+J42+J82</f>
        <v>952159.2</v>
      </c>
      <c r="K41" s="83">
        <f>+K42+K82</f>
        <v>476404.73000000004</v>
      </c>
      <c r="L41" s="240">
        <f t="shared" ref="L41:L42" si="3">+K41/H41</f>
        <v>1.0995545628082053</v>
      </c>
      <c r="M41" s="240">
        <f t="shared" ref="M41:M42" si="4">+K41/J41</f>
        <v>0.50034146600694507</v>
      </c>
      <c r="O41">
        <v>7.5345000000000004</v>
      </c>
    </row>
    <row r="42" spans="2:15" x14ac:dyDescent="0.25">
      <c r="B42" s="54">
        <v>3</v>
      </c>
      <c r="C42" s="54"/>
      <c r="D42" s="54"/>
      <c r="E42" s="54"/>
      <c r="F42" s="54" t="s">
        <v>3</v>
      </c>
      <c r="G42" s="81">
        <f>+G43+G50+G76</f>
        <v>3208462.1599999997</v>
      </c>
      <c r="H42" s="82">
        <f>+G42/O42</f>
        <v>425836.10856725724</v>
      </c>
      <c r="I42" s="57"/>
      <c r="J42" s="82">
        <f>+J43+J50+J76+J79</f>
        <v>921159.2</v>
      </c>
      <c r="K42" s="82">
        <f>+K43+K50+K76+K79</f>
        <v>475673.67000000004</v>
      </c>
      <c r="L42" s="240">
        <f t="shared" si="3"/>
        <v>1.1170346065776886</v>
      </c>
      <c r="M42" s="240">
        <f t="shared" si="4"/>
        <v>0.51638595152716282</v>
      </c>
      <c r="O42">
        <v>7.5345000000000004</v>
      </c>
    </row>
    <row r="43" spans="2:15" s="85" customFormat="1" ht="30" customHeight="1" x14ac:dyDescent="0.25">
      <c r="B43" s="7"/>
      <c r="C43" s="7">
        <v>31</v>
      </c>
      <c r="D43" s="7"/>
      <c r="E43" s="7"/>
      <c r="F43" s="7" t="s">
        <v>4</v>
      </c>
      <c r="G43" s="66">
        <f>+G44+G46+G48</f>
        <v>2561775.5199999996</v>
      </c>
      <c r="H43" s="84">
        <f t="shared" ref="H43:H88" si="5">+G43/O43</f>
        <v>340006.04154223896</v>
      </c>
      <c r="I43" s="40"/>
      <c r="J43" s="68">
        <v>723040</v>
      </c>
      <c r="K43" s="238">
        <f>+K44+K46+K48</f>
        <v>381544.88</v>
      </c>
      <c r="L43" s="240">
        <f>+K43/H43</f>
        <v>1.1221708834035546</v>
      </c>
      <c r="M43" s="240">
        <f>+K43/J43</f>
        <v>0.5276953972117725</v>
      </c>
      <c r="O43">
        <v>7.5345000000000004</v>
      </c>
    </row>
    <row r="44" spans="2:15" x14ac:dyDescent="0.25">
      <c r="B44" s="8"/>
      <c r="C44" s="8"/>
      <c r="D44" s="29">
        <v>311</v>
      </c>
      <c r="E44" s="8"/>
      <c r="F44" s="8"/>
      <c r="G44" s="86">
        <f>+G45</f>
        <v>2126756.46</v>
      </c>
      <c r="H44" s="87">
        <f t="shared" si="5"/>
        <v>282269.09018514829</v>
      </c>
      <c r="I44" s="5"/>
      <c r="J44" s="74"/>
      <c r="K44" s="208">
        <f>+K45</f>
        <v>316871.81</v>
      </c>
      <c r="L44" s="240">
        <f t="shared" ref="L44:L88" si="6">+K44/H44</f>
        <v>1.122587704492032</v>
      </c>
      <c r="M44" s="240"/>
      <c r="O44">
        <v>7.5345000000000004</v>
      </c>
    </row>
    <row r="45" spans="2:15" s="92" customFormat="1" x14ac:dyDescent="0.25">
      <c r="B45" s="8"/>
      <c r="C45" s="8"/>
      <c r="D45" s="29"/>
      <c r="E45" s="8">
        <v>3111</v>
      </c>
      <c r="F45" s="8" t="s">
        <v>23</v>
      </c>
      <c r="G45" s="88">
        <v>2126756.46</v>
      </c>
      <c r="H45" s="89">
        <f t="shared" si="5"/>
        <v>282269.09018514829</v>
      </c>
      <c r="I45" s="90"/>
      <c r="J45" s="91"/>
      <c r="K45" s="236">
        <v>316871.81</v>
      </c>
      <c r="L45" s="240">
        <f t="shared" si="6"/>
        <v>1.122587704492032</v>
      </c>
      <c r="M45" s="240"/>
      <c r="O45">
        <v>7.5345000000000004</v>
      </c>
    </row>
    <row r="46" spans="2:15" x14ac:dyDescent="0.25">
      <c r="B46" s="8"/>
      <c r="C46" s="8"/>
      <c r="D46" s="29">
        <v>312</v>
      </c>
      <c r="E46" s="8"/>
      <c r="F46" s="8"/>
      <c r="G46" s="86">
        <f>+G47</f>
        <v>84104.05</v>
      </c>
      <c r="H46" s="87">
        <f t="shared" si="5"/>
        <v>11162.52571504413</v>
      </c>
      <c r="I46" s="5"/>
      <c r="J46" s="74"/>
      <c r="K46" s="208">
        <f>+K47</f>
        <v>12389.23</v>
      </c>
      <c r="L46" s="240">
        <f t="shared" si="6"/>
        <v>1.1098948675479956</v>
      </c>
      <c r="M46" s="240"/>
      <c r="O46">
        <v>7.5345000000000004</v>
      </c>
    </row>
    <row r="47" spans="2:15" s="92" customFormat="1" x14ac:dyDescent="0.25">
      <c r="B47" s="8"/>
      <c r="C47" s="8"/>
      <c r="D47" s="29"/>
      <c r="E47" s="8">
        <v>3121</v>
      </c>
      <c r="F47" s="93" t="s">
        <v>103</v>
      </c>
      <c r="G47" s="88">
        <v>84104.05</v>
      </c>
      <c r="H47" s="89">
        <f t="shared" si="5"/>
        <v>11162.52571504413</v>
      </c>
      <c r="I47" s="90"/>
      <c r="J47" s="91"/>
      <c r="K47" s="236">
        <v>12389.23</v>
      </c>
      <c r="L47" s="240">
        <f t="shared" si="6"/>
        <v>1.1098948675479956</v>
      </c>
      <c r="M47" s="240"/>
      <c r="O47">
        <v>7.5345000000000004</v>
      </c>
    </row>
    <row r="48" spans="2:15" x14ac:dyDescent="0.25">
      <c r="B48" s="8"/>
      <c r="C48" s="8"/>
      <c r="D48" s="29">
        <v>313</v>
      </c>
      <c r="E48" s="8"/>
      <c r="F48" s="8"/>
      <c r="G48" s="86">
        <f>+G49</f>
        <v>350915.01</v>
      </c>
      <c r="H48" s="87">
        <f t="shared" si="5"/>
        <v>46574.425642046583</v>
      </c>
      <c r="I48" s="5"/>
      <c r="J48" s="74"/>
      <c r="K48" s="208">
        <f>+K49</f>
        <v>52283.839999999997</v>
      </c>
      <c r="L48" s="240">
        <f t="shared" si="6"/>
        <v>1.1225868978360316</v>
      </c>
      <c r="M48" s="240"/>
      <c r="O48">
        <v>7.5345000000000004</v>
      </c>
    </row>
    <row r="49" spans="2:15" s="92" customFormat="1" x14ac:dyDescent="0.25">
      <c r="B49" s="8"/>
      <c r="C49" s="8"/>
      <c r="D49" s="29"/>
      <c r="E49" s="8">
        <v>3132</v>
      </c>
      <c r="F49" s="93" t="s">
        <v>104</v>
      </c>
      <c r="G49" s="88">
        <v>350915.01</v>
      </c>
      <c r="H49" s="89">
        <f t="shared" si="5"/>
        <v>46574.425642046583</v>
      </c>
      <c r="I49" s="90"/>
      <c r="J49" s="91"/>
      <c r="K49" s="236">
        <v>52283.839999999997</v>
      </c>
      <c r="L49" s="240">
        <f t="shared" si="6"/>
        <v>1.1225868978360316</v>
      </c>
      <c r="M49" s="240"/>
      <c r="O49">
        <v>7.5345000000000004</v>
      </c>
    </row>
    <row r="50" spans="2:15" s="85" customFormat="1" ht="30" customHeight="1" x14ac:dyDescent="0.25">
      <c r="B50" s="29"/>
      <c r="C50" s="29">
        <v>32</v>
      </c>
      <c r="D50" s="39"/>
      <c r="E50" s="29"/>
      <c r="F50" s="29" t="s">
        <v>12</v>
      </c>
      <c r="G50" s="66">
        <f>+G51+G54+G61+G70</f>
        <v>644886.69000000006</v>
      </c>
      <c r="H50" s="84">
        <f t="shared" si="5"/>
        <v>85591.172606012347</v>
      </c>
      <c r="I50" s="40"/>
      <c r="J50" s="68">
        <v>191554.2</v>
      </c>
      <c r="K50" s="239">
        <f>+K51+K54+K61+K70</f>
        <v>93889.52</v>
      </c>
      <c r="L50" s="240">
        <f t="shared" si="6"/>
        <v>1.0969533088673298</v>
      </c>
      <c r="M50" s="240">
        <f t="shared" ref="M50:M83" si="7">+K50/J50</f>
        <v>0.49014597435086255</v>
      </c>
      <c r="O50">
        <v>7.5345000000000004</v>
      </c>
    </row>
    <row r="51" spans="2:15" x14ac:dyDescent="0.25">
      <c r="B51" s="8"/>
      <c r="C51" s="8"/>
      <c r="D51" s="29">
        <v>321</v>
      </c>
      <c r="E51" s="8"/>
      <c r="F51" s="8"/>
      <c r="G51" s="86">
        <f>+G52+G53</f>
        <v>110629.41</v>
      </c>
      <c r="H51" s="87">
        <f t="shared" si="5"/>
        <v>14683.045988453116</v>
      </c>
      <c r="I51" s="5"/>
      <c r="J51" s="74"/>
      <c r="K51" s="208">
        <f>+K52+K53</f>
        <v>16912.580000000002</v>
      </c>
      <c r="L51" s="240">
        <f t="shared" si="6"/>
        <v>1.1518441073671097</v>
      </c>
      <c r="M51" s="240"/>
      <c r="O51">
        <v>7.5345000000000004</v>
      </c>
    </row>
    <row r="52" spans="2:15" s="92" customFormat="1" x14ac:dyDescent="0.25">
      <c r="B52" s="8"/>
      <c r="C52" s="29"/>
      <c r="D52" s="29"/>
      <c r="E52" s="8">
        <v>3211</v>
      </c>
      <c r="F52" s="35" t="s">
        <v>24</v>
      </c>
      <c r="G52" s="88">
        <v>6206.2</v>
      </c>
      <c r="H52" s="89">
        <f t="shared" si="5"/>
        <v>823.70429358285219</v>
      </c>
      <c r="I52" s="90"/>
      <c r="J52" s="91"/>
      <c r="K52" s="236">
        <v>1736.41</v>
      </c>
      <c r="L52" s="240">
        <f t="shared" si="6"/>
        <v>2.1080501989945541</v>
      </c>
      <c r="M52" s="240"/>
      <c r="O52">
        <v>7.5345000000000004</v>
      </c>
    </row>
    <row r="53" spans="2:15" s="92" customFormat="1" x14ac:dyDescent="0.25">
      <c r="B53" s="8"/>
      <c r="C53" s="29"/>
      <c r="D53" s="39"/>
      <c r="E53" s="8">
        <v>3212</v>
      </c>
      <c r="F53" s="93" t="s">
        <v>105</v>
      </c>
      <c r="G53" s="88">
        <v>104423.21</v>
      </c>
      <c r="H53" s="89">
        <f t="shared" si="5"/>
        <v>13859.341694870263</v>
      </c>
      <c r="I53" s="90"/>
      <c r="J53" s="91"/>
      <c r="K53" s="236">
        <v>15176.17</v>
      </c>
      <c r="L53" s="240">
        <f t="shared" si="6"/>
        <v>1.0950137700708491</v>
      </c>
      <c r="M53" s="240"/>
      <c r="O53">
        <v>7.5345000000000004</v>
      </c>
    </row>
    <row r="54" spans="2:15" x14ac:dyDescent="0.25">
      <c r="B54" s="8"/>
      <c r="C54" s="29"/>
      <c r="D54" s="39">
        <v>322</v>
      </c>
      <c r="E54" s="8"/>
      <c r="F54" s="9"/>
      <c r="G54" s="86">
        <f>+G55+G56+G57+G58+G59+G60</f>
        <v>358797.88</v>
      </c>
      <c r="H54" s="87">
        <f t="shared" si="5"/>
        <v>47620.662286813989</v>
      </c>
      <c r="I54" s="5"/>
      <c r="J54" s="74"/>
      <c r="K54" s="208">
        <f>+K55+K56+K57+K58+K59+K60</f>
        <v>47853.040000000008</v>
      </c>
      <c r="L54" s="240">
        <f t="shared" si="6"/>
        <v>1.0048797665136708</v>
      </c>
      <c r="M54" s="240"/>
      <c r="O54">
        <v>7.5345000000000004</v>
      </c>
    </row>
    <row r="55" spans="2:15" s="92" customFormat="1" x14ac:dyDescent="0.25">
      <c r="B55" s="8"/>
      <c r="C55" s="29"/>
      <c r="D55" s="39"/>
      <c r="E55" s="8">
        <v>3221</v>
      </c>
      <c r="F55" s="93" t="s">
        <v>106</v>
      </c>
      <c r="G55" s="88">
        <v>43951.99</v>
      </c>
      <c r="H55" s="89">
        <f t="shared" si="5"/>
        <v>5833.4315482115599</v>
      </c>
      <c r="I55" s="90"/>
      <c r="J55" s="91"/>
      <c r="K55" s="236">
        <v>6227.8</v>
      </c>
      <c r="L55" s="240">
        <f t="shared" si="6"/>
        <v>1.0676048820542599</v>
      </c>
      <c r="M55" s="240"/>
      <c r="O55">
        <v>7.5345000000000004</v>
      </c>
    </row>
    <row r="56" spans="2:15" s="92" customFormat="1" x14ac:dyDescent="0.25">
      <c r="B56" s="8"/>
      <c r="C56" s="29"/>
      <c r="D56" s="39"/>
      <c r="E56" s="8">
        <v>3222</v>
      </c>
      <c r="F56" s="9" t="s">
        <v>107</v>
      </c>
      <c r="G56" s="88">
        <v>204141.35</v>
      </c>
      <c r="H56" s="89">
        <f t="shared" si="5"/>
        <v>27094.21328555312</v>
      </c>
      <c r="I56" s="90"/>
      <c r="J56" s="91"/>
      <c r="K56" s="236">
        <v>36665.47</v>
      </c>
      <c r="L56" s="240">
        <f t="shared" si="6"/>
        <v>1.3532583365153608</v>
      </c>
      <c r="M56" s="240"/>
      <c r="O56">
        <v>7.5345000000000004</v>
      </c>
    </row>
    <row r="57" spans="2:15" s="92" customFormat="1" x14ac:dyDescent="0.25">
      <c r="B57" s="8"/>
      <c r="C57" s="29"/>
      <c r="D57" s="39"/>
      <c r="E57" s="8">
        <v>3223</v>
      </c>
      <c r="F57" s="93" t="s">
        <v>108</v>
      </c>
      <c r="G57" s="88">
        <v>100179.29</v>
      </c>
      <c r="H57" s="89">
        <f t="shared" si="5"/>
        <v>13296.076713783263</v>
      </c>
      <c r="I57" s="90"/>
      <c r="J57" s="91"/>
      <c r="K57" s="236">
        <v>4065.26</v>
      </c>
      <c r="L57" s="240">
        <f t="shared" si="6"/>
        <v>0.30574883760905075</v>
      </c>
      <c r="M57" s="240"/>
      <c r="O57">
        <v>7.5345000000000004</v>
      </c>
    </row>
    <row r="58" spans="2:15" s="92" customFormat="1" x14ac:dyDescent="0.25">
      <c r="B58" s="8"/>
      <c r="C58" s="29"/>
      <c r="D58" s="39"/>
      <c r="E58" s="8">
        <v>3224</v>
      </c>
      <c r="F58" s="93" t="s">
        <v>109</v>
      </c>
      <c r="G58" s="88">
        <v>6588.91</v>
      </c>
      <c r="H58" s="89">
        <f t="shared" si="5"/>
        <v>874.49863959121365</v>
      </c>
      <c r="I58" s="90"/>
      <c r="J58" s="91"/>
      <c r="K58" s="236">
        <v>765.75</v>
      </c>
      <c r="L58" s="240">
        <f t="shared" si="6"/>
        <v>0.87564458688918212</v>
      </c>
      <c r="M58" s="240"/>
      <c r="O58">
        <v>7.5345000000000004</v>
      </c>
    </row>
    <row r="59" spans="2:15" s="92" customFormat="1" x14ac:dyDescent="0.25">
      <c r="B59" s="8"/>
      <c r="C59" s="29"/>
      <c r="D59" s="39"/>
      <c r="E59" s="8">
        <v>3225</v>
      </c>
      <c r="F59" s="93" t="s">
        <v>110</v>
      </c>
      <c r="G59" s="88">
        <v>2237.4</v>
      </c>
      <c r="H59" s="89">
        <f t="shared" si="5"/>
        <v>296.95401154688432</v>
      </c>
      <c r="I59" s="90"/>
      <c r="J59" s="91"/>
      <c r="K59" s="236">
        <v>83.33</v>
      </c>
      <c r="L59" s="240">
        <f t="shared" si="6"/>
        <v>0.28061584204880669</v>
      </c>
      <c r="M59" s="240"/>
      <c r="O59">
        <v>7.5345000000000004</v>
      </c>
    </row>
    <row r="60" spans="2:15" s="92" customFormat="1" x14ac:dyDescent="0.25">
      <c r="B60" s="8"/>
      <c r="C60" s="29"/>
      <c r="D60" s="39"/>
      <c r="E60" s="8">
        <v>3227</v>
      </c>
      <c r="F60" s="93" t="s">
        <v>111</v>
      </c>
      <c r="G60" s="88">
        <v>1698.94</v>
      </c>
      <c r="H60" s="89">
        <f t="shared" si="5"/>
        <v>225.48808812794479</v>
      </c>
      <c r="I60" s="90"/>
      <c r="J60" s="91"/>
      <c r="K60" s="236">
        <v>45.43</v>
      </c>
      <c r="L60" s="240">
        <f t="shared" si="6"/>
        <v>0.20147405735340859</v>
      </c>
      <c r="M60" s="240"/>
      <c r="O60">
        <v>7.5345000000000004</v>
      </c>
    </row>
    <row r="61" spans="2:15" x14ac:dyDescent="0.25">
      <c r="B61" s="8"/>
      <c r="C61" s="29"/>
      <c r="D61" s="39">
        <v>323</v>
      </c>
      <c r="E61" s="8"/>
      <c r="F61" s="9"/>
      <c r="G61" s="86">
        <f>+G62+G63+G64+G65+G66+G67+G68+G69</f>
        <v>149954.5</v>
      </c>
      <c r="H61" s="87">
        <f t="shared" si="5"/>
        <v>19902.382374411041</v>
      </c>
      <c r="I61" s="5"/>
      <c r="J61" s="74"/>
      <c r="K61" s="208">
        <f>SUM(K62:K69)</f>
        <v>24087.03</v>
      </c>
      <c r="L61" s="240">
        <f t="shared" si="6"/>
        <v>1.2102586286840342</v>
      </c>
      <c r="M61" s="240"/>
      <c r="O61">
        <v>7.5345000000000004</v>
      </c>
    </row>
    <row r="62" spans="2:15" s="92" customFormat="1" x14ac:dyDescent="0.25">
      <c r="B62" s="8"/>
      <c r="C62" s="29"/>
      <c r="D62" s="39"/>
      <c r="E62" s="8">
        <v>3231</v>
      </c>
      <c r="F62" s="93" t="s">
        <v>112</v>
      </c>
      <c r="G62" s="88">
        <v>9419.5499999999993</v>
      </c>
      <c r="H62" s="89">
        <f t="shared" si="5"/>
        <v>1250.1891300019906</v>
      </c>
      <c r="I62" s="90"/>
      <c r="J62" s="91"/>
      <c r="K62" s="236">
        <v>4683.62</v>
      </c>
      <c r="L62" s="240">
        <f t="shared" si="6"/>
        <v>3.7463291654059914</v>
      </c>
      <c r="M62" s="240"/>
      <c r="O62">
        <v>7.5345000000000004</v>
      </c>
    </row>
    <row r="63" spans="2:15" s="92" customFormat="1" x14ac:dyDescent="0.25">
      <c r="B63" s="8"/>
      <c r="C63" s="29"/>
      <c r="D63" s="39"/>
      <c r="E63" s="8">
        <v>3232</v>
      </c>
      <c r="F63" s="93" t="s">
        <v>113</v>
      </c>
      <c r="G63" s="88">
        <v>50050</v>
      </c>
      <c r="H63" s="89">
        <f t="shared" si="5"/>
        <v>6642.7765611520335</v>
      </c>
      <c r="I63" s="90"/>
      <c r="J63" s="91"/>
      <c r="K63" s="236">
        <v>1377.78</v>
      </c>
      <c r="L63" s="240">
        <f t="shared" si="6"/>
        <v>0.20741025794205795</v>
      </c>
      <c r="M63" s="240"/>
      <c r="O63">
        <v>7.5345000000000004</v>
      </c>
    </row>
    <row r="64" spans="2:15" s="92" customFormat="1" x14ac:dyDescent="0.25">
      <c r="B64" s="8"/>
      <c r="C64" s="29"/>
      <c r="D64" s="39"/>
      <c r="E64" s="8">
        <v>3234</v>
      </c>
      <c r="F64" s="93" t="s">
        <v>114</v>
      </c>
      <c r="G64" s="88">
        <v>19477.21</v>
      </c>
      <c r="H64" s="89">
        <f t="shared" si="5"/>
        <v>2585.0700112814384</v>
      </c>
      <c r="I64" s="90"/>
      <c r="J64" s="91"/>
      <c r="K64" s="236">
        <v>3894.81</v>
      </c>
      <c r="L64" s="240">
        <f t="shared" si="6"/>
        <v>1.506655519193971</v>
      </c>
      <c r="M64" s="240"/>
      <c r="O64">
        <v>7.5345000000000004</v>
      </c>
    </row>
    <row r="65" spans="2:15" s="92" customFormat="1" x14ac:dyDescent="0.25">
      <c r="B65" s="8"/>
      <c r="C65" s="29"/>
      <c r="D65" s="39"/>
      <c r="E65" s="8">
        <v>3235</v>
      </c>
      <c r="F65" s="93" t="s">
        <v>115</v>
      </c>
      <c r="G65" s="88">
        <v>51697.67</v>
      </c>
      <c r="H65" s="89">
        <f t="shared" si="5"/>
        <v>6861.4599508925603</v>
      </c>
      <c r="I65" s="90"/>
      <c r="J65" s="91"/>
      <c r="K65" s="236">
        <v>9543.42</v>
      </c>
      <c r="L65" s="240">
        <f t="shared" si="6"/>
        <v>1.3908730894448436</v>
      </c>
      <c r="M65" s="240"/>
      <c r="O65">
        <v>7.5345000000000004</v>
      </c>
    </row>
    <row r="66" spans="2:15" s="92" customFormat="1" x14ac:dyDescent="0.25">
      <c r="B66" s="8"/>
      <c r="C66" s="29"/>
      <c r="D66" s="39"/>
      <c r="E66" s="8">
        <v>3236</v>
      </c>
      <c r="F66" s="93" t="s">
        <v>116</v>
      </c>
      <c r="G66" s="88">
        <v>1335</v>
      </c>
      <c r="H66" s="89">
        <f t="shared" si="5"/>
        <v>177.18494923352577</v>
      </c>
      <c r="I66" s="90"/>
      <c r="J66" s="91"/>
      <c r="K66" s="236">
        <v>43.8</v>
      </c>
      <c r="L66" s="240">
        <f t="shared" si="6"/>
        <v>0.24719932584269663</v>
      </c>
      <c r="M66" s="240"/>
      <c r="O66">
        <v>7.5345000000000004</v>
      </c>
    </row>
    <row r="67" spans="2:15" s="92" customFormat="1" x14ac:dyDescent="0.25">
      <c r="B67" s="8"/>
      <c r="C67" s="29"/>
      <c r="D67" s="39"/>
      <c r="E67" s="8">
        <v>3237</v>
      </c>
      <c r="F67" s="93" t="s">
        <v>117</v>
      </c>
      <c r="G67" s="88">
        <v>7575.07</v>
      </c>
      <c r="H67" s="89">
        <f t="shared" si="5"/>
        <v>1005.3845643373813</v>
      </c>
      <c r="I67" s="90"/>
      <c r="J67" s="91"/>
      <c r="K67" s="236">
        <v>1691.31</v>
      </c>
      <c r="L67" s="240">
        <f t="shared" si="6"/>
        <v>1.6822518069139956</v>
      </c>
      <c r="M67" s="240"/>
      <c r="O67">
        <v>7.5345000000000004</v>
      </c>
    </row>
    <row r="68" spans="2:15" s="92" customFormat="1" x14ac:dyDescent="0.25">
      <c r="B68" s="8"/>
      <c r="C68" s="29"/>
      <c r="D68" s="39"/>
      <c r="E68" s="8">
        <v>3238</v>
      </c>
      <c r="F68" s="93" t="s">
        <v>118</v>
      </c>
      <c r="G68" s="88">
        <v>2825</v>
      </c>
      <c r="H68" s="89">
        <f t="shared" si="5"/>
        <v>374.94193377131859</v>
      </c>
      <c r="I68" s="90"/>
      <c r="J68" s="91"/>
      <c r="K68" s="236">
        <v>1621.54</v>
      </c>
      <c r="L68" s="240">
        <f t="shared" si="6"/>
        <v>4.3247763292035399</v>
      </c>
      <c r="M68" s="240"/>
      <c r="O68">
        <v>7.5345000000000004</v>
      </c>
    </row>
    <row r="69" spans="2:15" s="92" customFormat="1" x14ac:dyDescent="0.25">
      <c r="B69" s="8"/>
      <c r="C69" s="29"/>
      <c r="D69" s="39"/>
      <c r="E69" s="8">
        <v>3239</v>
      </c>
      <c r="F69" s="93" t="s">
        <v>119</v>
      </c>
      <c r="G69" s="88">
        <v>7575</v>
      </c>
      <c r="H69" s="89">
        <f t="shared" si="5"/>
        <v>1005.3752737407923</v>
      </c>
      <c r="I69" s="90"/>
      <c r="J69" s="91"/>
      <c r="K69" s="236">
        <v>1230.75</v>
      </c>
      <c r="L69" s="240">
        <f t="shared" si="6"/>
        <v>1.2241697524752475</v>
      </c>
      <c r="M69" s="240"/>
      <c r="O69">
        <v>7.5345000000000004</v>
      </c>
    </row>
    <row r="70" spans="2:15" x14ac:dyDescent="0.25">
      <c r="B70" s="8"/>
      <c r="C70" s="29"/>
      <c r="D70" s="39">
        <v>329</v>
      </c>
      <c r="E70" s="8"/>
      <c r="F70" s="94"/>
      <c r="G70" s="86">
        <f>+G71+G72+G73+G74+G75</f>
        <v>25504.9</v>
      </c>
      <c r="H70" s="87">
        <f t="shared" si="5"/>
        <v>3385.0819563341961</v>
      </c>
      <c r="I70" s="5"/>
      <c r="J70" s="74"/>
      <c r="K70" s="208">
        <f>SUM(K71:K75)</f>
        <v>5036.87</v>
      </c>
      <c r="L70" s="240">
        <f t="shared" si="6"/>
        <v>1.4879610198432458</v>
      </c>
      <c r="M70" s="240"/>
      <c r="O70">
        <v>7.5345000000000004</v>
      </c>
    </row>
    <row r="71" spans="2:15" s="92" customFormat="1" ht="25.5" x14ac:dyDescent="0.25">
      <c r="B71" s="8"/>
      <c r="C71" s="29"/>
      <c r="D71" s="39"/>
      <c r="E71" s="8">
        <v>3291</v>
      </c>
      <c r="F71" s="93" t="s">
        <v>120</v>
      </c>
      <c r="G71" s="88">
        <v>7720.85</v>
      </c>
      <c r="H71" s="89">
        <f t="shared" si="5"/>
        <v>1024.7328953480655</v>
      </c>
      <c r="I71" s="90"/>
      <c r="J71" s="91"/>
      <c r="K71" s="236">
        <v>1092.21</v>
      </c>
      <c r="L71" s="240">
        <f t="shared" si="6"/>
        <v>1.0658484810610231</v>
      </c>
      <c r="M71" s="240"/>
      <c r="O71">
        <v>7.5345000000000004</v>
      </c>
    </row>
    <row r="72" spans="2:15" s="92" customFormat="1" x14ac:dyDescent="0.25">
      <c r="B72" s="8"/>
      <c r="C72" s="29"/>
      <c r="D72" s="39"/>
      <c r="E72" s="8">
        <v>3292</v>
      </c>
      <c r="F72" s="93" t="s">
        <v>121</v>
      </c>
      <c r="G72" s="88">
        <v>7424.67</v>
      </c>
      <c r="H72" s="89">
        <f t="shared" si="5"/>
        <v>985.42305395182154</v>
      </c>
      <c r="I72" s="90"/>
      <c r="J72" s="91"/>
      <c r="K72" s="236">
        <v>2598.3200000000002</v>
      </c>
      <c r="L72" s="240">
        <f t="shared" si="6"/>
        <v>2.6367558477346473</v>
      </c>
      <c r="M72" s="240"/>
      <c r="O72">
        <v>7.5345000000000004</v>
      </c>
    </row>
    <row r="73" spans="2:15" s="92" customFormat="1" x14ac:dyDescent="0.25">
      <c r="B73" s="8"/>
      <c r="C73" s="29"/>
      <c r="D73" s="39"/>
      <c r="E73" s="8">
        <v>3294</v>
      </c>
      <c r="F73" s="93" t="s">
        <v>122</v>
      </c>
      <c r="G73" s="88">
        <v>800</v>
      </c>
      <c r="H73" s="89">
        <f t="shared" si="5"/>
        <v>106.17824673170084</v>
      </c>
      <c r="I73" s="90"/>
      <c r="J73" s="91"/>
      <c r="K73" s="236">
        <v>55</v>
      </c>
      <c r="L73" s="240">
        <f t="shared" si="6"/>
        <v>0.51799687500000002</v>
      </c>
      <c r="M73" s="240"/>
      <c r="O73">
        <v>7.5345000000000004</v>
      </c>
    </row>
    <row r="74" spans="2:15" s="92" customFormat="1" x14ac:dyDescent="0.25">
      <c r="B74" s="8"/>
      <c r="C74" s="29"/>
      <c r="D74" s="39"/>
      <c r="E74" s="8">
        <v>3295</v>
      </c>
      <c r="F74" s="93" t="s">
        <v>123</v>
      </c>
      <c r="G74" s="88">
        <v>7787.5</v>
      </c>
      <c r="H74" s="89">
        <f t="shared" si="5"/>
        <v>1033.5788705289003</v>
      </c>
      <c r="I74" s="90"/>
      <c r="J74" s="91"/>
      <c r="K74" s="236">
        <v>1073.31</v>
      </c>
      <c r="L74" s="240">
        <f t="shared" si="6"/>
        <v>1.0384403460674156</v>
      </c>
      <c r="M74" s="240"/>
      <c r="O74">
        <v>7.5345000000000004</v>
      </c>
    </row>
    <row r="75" spans="2:15" s="92" customFormat="1" x14ac:dyDescent="0.25">
      <c r="B75" s="8"/>
      <c r="C75" s="29"/>
      <c r="D75" s="39"/>
      <c r="E75" s="8">
        <v>3299</v>
      </c>
      <c r="F75" s="93" t="s">
        <v>124</v>
      </c>
      <c r="G75" s="88">
        <v>1771.88</v>
      </c>
      <c r="H75" s="89">
        <f t="shared" si="5"/>
        <v>235.1688897737076</v>
      </c>
      <c r="I75" s="90"/>
      <c r="J75" s="91"/>
      <c r="K75" s="236">
        <v>218.03</v>
      </c>
      <c r="L75" s="240">
        <f t="shared" si="6"/>
        <v>0.92712093087568015</v>
      </c>
      <c r="M75" s="240"/>
      <c r="O75">
        <v>7.5345000000000004</v>
      </c>
    </row>
    <row r="76" spans="2:15" s="85" customFormat="1" ht="30" customHeight="1" x14ac:dyDescent="0.25">
      <c r="B76" s="29"/>
      <c r="C76" s="29">
        <v>34</v>
      </c>
      <c r="D76" s="39"/>
      <c r="E76" s="29"/>
      <c r="F76" s="95" t="s">
        <v>125</v>
      </c>
      <c r="G76" s="66">
        <f>+G77</f>
        <v>1799.95</v>
      </c>
      <c r="H76" s="84">
        <f t="shared" si="5"/>
        <v>238.89441900590614</v>
      </c>
      <c r="I76" s="40"/>
      <c r="J76" s="68">
        <v>465</v>
      </c>
      <c r="K76" s="239">
        <f>+K77</f>
        <v>239.27</v>
      </c>
      <c r="L76" s="240">
        <f t="shared" si="6"/>
        <v>1.0015721631156422</v>
      </c>
      <c r="M76" s="240">
        <f t="shared" si="7"/>
        <v>0.51455913978494627</v>
      </c>
      <c r="O76">
        <v>7.5345000000000004</v>
      </c>
    </row>
    <row r="77" spans="2:15" x14ac:dyDescent="0.25">
      <c r="B77" s="8"/>
      <c r="C77" s="29"/>
      <c r="D77" s="39">
        <v>343</v>
      </c>
      <c r="E77" s="8"/>
      <c r="F77" s="9"/>
      <c r="G77" s="86">
        <f>+G78</f>
        <v>1799.95</v>
      </c>
      <c r="H77" s="87">
        <f t="shared" si="5"/>
        <v>238.89441900590614</v>
      </c>
      <c r="I77" s="5"/>
      <c r="J77" s="74"/>
      <c r="K77" s="208">
        <f>+K78</f>
        <v>239.27</v>
      </c>
      <c r="L77" s="240">
        <f t="shared" si="6"/>
        <v>1.0015721631156422</v>
      </c>
      <c r="M77" s="240"/>
      <c r="O77">
        <v>7.5345000000000004</v>
      </c>
    </row>
    <row r="78" spans="2:15" s="92" customFormat="1" x14ac:dyDescent="0.25">
      <c r="B78" s="8"/>
      <c r="C78" s="8"/>
      <c r="D78" s="39"/>
      <c r="E78" s="8">
        <v>3431</v>
      </c>
      <c r="F78" s="93" t="s">
        <v>126</v>
      </c>
      <c r="G78" s="88">
        <v>1799.95</v>
      </c>
      <c r="H78" s="89">
        <f t="shared" si="5"/>
        <v>238.89441900590614</v>
      </c>
      <c r="I78" s="90"/>
      <c r="J78" s="91"/>
      <c r="K78" s="236">
        <v>239.27</v>
      </c>
      <c r="L78" s="240">
        <f t="shared" si="6"/>
        <v>1.0015721631156422</v>
      </c>
      <c r="M78" s="240"/>
      <c r="O78">
        <v>7.5345000000000004</v>
      </c>
    </row>
    <row r="79" spans="2:15" s="85" customFormat="1" ht="30" customHeight="1" x14ac:dyDescent="0.25">
      <c r="B79" s="29"/>
      <c r="C79" s="29">
        <v>37</v>
      </c>
      <c r="D79" s="39"/>
      <c r="E79" s="29"/>
      <c r="F79" s="95"/>
      <c r="G79" s="66">
        <f>+G80</f>
        <v>0</v>
      </c>
      <c r="H79" s="84">
        <f t="shared" si="5"/>
        <v>0</v>
      </c>
      <c r="I79" s="40"/>
      <c r="J79" s="68">
        <v>6100</v>
      </c>
      <c r="K79" s="237">
        <f>+K81</f>
        <v>0</v>
      </c>
      <c r="L79" s="240"/>
      <c r="M79" s="240">
        <f t="shared" si="7"/>
        <v>0</v>
      </c>
      <c r="O79">
        <v>7.5345000000000004</v>
      </c>
    </row>
    <row r="80" spans="2:15" x14ac:dyDescent="0.25">
      <c r="B80" s="8"/>
      <c r="C80" s="29"/>
      <c r="D80" s="39">
        <v>372</v>
      </c>
      <c r="E80" s="8"/>
      <c r="F80" s="9"/>
      <c r="G80" s="86">
        <f>+G81</f>
        <v>0</v>
      </c>
      <c r="H80" s="87">
        <f t="shared" si="5"/>
        <v>0</v>
      </c>
      <c r="I80" s="5"/>
      <c r="J80" s="74"/>
      <c r="K80" s="135"/>
      <c r="L80" s="240"/>
      <c r="M80" s="240"/>
      <c r="O80">
        <v>7.5345000000000004</v>
      </c>
    </row>
    <row r="81" spans="2:15" s="92" customFormat="1" x14ac:dyDescent="0.25">
      <c r="B81" s="8"/>
      <c r="C81" s="8"/>
      <c r="D81" s="39"/>
      <c r="E81" s="8">
        <v>3722</v>
      </c>
      <c r="F81" s="96" t="s">
        <v>127</v>
      </c>
      <c r="G81" s="88">
        <v>0</v>
      </c>
      <c r="H81" s="89">
        <f t="shared" si="5"/>
        <v>0</v>
      </c>
      <c r="I81" s="90"/>
      <c r="J81" s="91"/>
      <c r="K81" s="236">
        <v>0</v>
      </c>
      <c r="L81" s="240"/>
      <c r="M81" s="240"/>
      <c r="O81">
        <v>7.5345000000000004</v>
      </c>
    </row>
    <row r="82" spans="2:15" s="92" customFormat="1" x14ac:dyDescent="0.25">
      <c r="B82" s="97">
        <v>4</v>
      </c>
      <c r="C82" s="98"/>
      <c r="D82" s="98"/>
      <c r="E82" s="98"/>
      <c r="F82" s="54" t="s">
        <v>5</v>
      </c>
      <c r="G82" s="99">
        <f>+G83</f>
        <v>56015.62</v>
      </c>
      <c r="H82" s="82">
        <f t="shared" si="5"/>
        <v>7434.5504014864955</v>
      </c>
      <c r="I82" s="100"/>
      <c r="J82" s="101">
        <f>+J83</f>
        <v>31000</v>
      </c>
      <c r="K82" s="101">
        <f>+K83</f>
        <v>731.06</v>
      </c>
      <c r="L82" s="240">
        <f t="shared" si="6"/>
        <v>9.8332778785631569E-2</v>
      </c>
      <c r="M82" s="240">
        <f t="shared" si="7"/>
        <v>2.3582580645161288E-2</v>
      </c>
      <c r="O82">
        <v>7.5345000000000004</v>
      </c>
    </row>
    <row r="83" spans="2:15" s="41" customFormat="1" ht="35.1" customHeight="1" x14ac:dyDescent="0.25">
      <c r="B83" s="7"/>
      <c r="C83" s="7">
        <v>42</v>
      </c>
      <c r="D83" s="7"/>
      <c r="E83" s="7"/>
      <c r="F83" s="27" t="s">
        <v>128</v>
      </c>
      <c r="G83" s="66">
        <f>+G84+G87</f>
        <v>56015.62</v>
      </c>
      <c r="H83" s="102">
        <f t="shared" si="5"/>
        <v>7434.5504014864955</v>
      </c>
      <c r="I83" s="40"/>
      <c r="J83" s="103">
        <v>31000</v>
      </c>
      <c r="K83" s="103">
        <f>+K84+K87</f>
        <v>731.06</v>
      </c>
      <c r="L83" s="240">
        <f t="shared" si="6"/>
        <v>9.8332778785631569E-2</v>
      </c>
      <c r="M83" s="240">
        <f t="shared" si="7"/>
        <v>2.3582580645161288E-2</v>
      </c>
      <c r="O83">
        <v>7.5345000000000004</v>
      </c>
    </row>
    <row r="84" spans="2:15" x14ac:dyDescent="0.25">
      <c r="B84" s="12"/>
      <c r="C84" s="12"/>
      <c r="D84" s="29">
        <v>422</v>
      </c>
      <c r="E84" s="8"/>
      <c r="F84" s="8"/>
      <c r="G84" s="104">
        <f>+G85+G86</f>
        <v>45731.55</v>
      </c>
      <c r="H84" s="87">
        <f t="shared" si="5"/>
        <v>6069.6197491538924</v>
      </c>
      <c r="I84" s="5"/>
      <c r="J84" s="105"/>
      <c r="K84" s="208">
        <f>+K85+K86</f>
        <v>0</v>
      </c>
      <c r="L84" s="240">
        <f t="shared" si="6"/>
        <v>0</v>
      </c>
      <c r="M84" s="240"/>
      <c r="O84">
        <v>7.5345000000000004</v>
      </c>
    </row>
    <row r="85" spans="2:15" s="92" customFormat="1" x14ac:dyDescent="0.25">
      <c r="B85" s="12"/>
      <c r="C85" s="12"/>
      <c r="D85" s="29"/>
      <c r="E85" s="8">
        <v>4221</v>
      </c>
      <c r="F85" s="106" t="s">
        <v>129</v>
      </c>
      <c r="G85" s="88">
        <v>33564.71</v>
      </c>
      <c r="H85" s="89">
        <f t="shared" si="5"/>
        <v>4454.8025748224827</v>
      </c>
      <c r="I85" s="90"/>
      <c r="J85" s="107"/>
      <c r="K85" s="236">
        <v>0</v>
      </c>
      <c r="L85" s="240">
        <f t="shared" si="6"/>
        <v>0</v>
      </c>
      <c r="M85" s="240"/>
      <c r="O85">
        <v>7.5345000000000004</v>
      </c>
    </row>
    <row r="86" spans="2:15" s="92" customFormat="1" x14ac:dyDescent="0.25">
      <c r="B86" s="12"/>
      <c r="C86" s="12"/>
      <c r="D86" s="29"/>
      <c r="E86" s="8">
        <v>4226</v>
      </c>
      <c r="F86" s="8" t="s">
        <v>130</v>
      </c>
      <c r="G86" s="88">
        <v>12166.84</v>
      </c>
      <c r="H86" s="89">
        <f t="shared" si="5"/>
        <v>1614.8171743314088</v>
      </c>
      <c r="I86" s="90"/>
      <c r="J86" s="108"/>
      <c r="K86" s="236">
        <v>0</v>
      </c>
      <c r="L86" s="240">
        <f t="shared" si="6"/>
        <v>0</v>
      </c>
      <c r="M86" s="240"/>
      <c r="O86">
        <v>7.5345000000000004</v>
      </c>
    </row>
    <row r="87" spans="2:15" x14ac:dyDescent="0.25">
      <c r="B87" s="12"/>
      <c r="C87" s="12"/>
      <c r="D87" s="29">
        <v>424</v>
      </c>
      <c r="E87" s="8"/>
      <c r="F87" s="8"/>
      <c r="G87" s="86">
        <f>+G88</f>
        <v>10284.07</v>
      </c>
      <c r="H87" s="87">
        <f t="shared" si="5"/>
        <v>1364.9306523326031</v>
      </c>
      <c r="I87" s="5"/>
      <c r="J87" s="6"/>
      <c r="K87" s="208">
        <f>+K88</f>
        <v>731.06</v>
      </c>
      <c r="L87" s="240">
        <f t="shared" si="6"/>
        <v>0.53560230239584139</v>
      </c>
      <c r="M87" s="240"/>
      <c r="O87">
        <v>7.5345000000000004</v>
      </c>
    </row>
    <row r="88" spans="2:15" s="92" customFormat="1" x14ac:dyDescent="0.25">
      <c r="B88" s="12"/>
      <c r="C88" s="12"/>
      <c r="D88" s="8"/>
      <c r="E88" s="8">
        <v>4241</v>
      </c>
      <c r="F88" s="109" t="s">
        <v>131</v>
      </c>
      <c r="G88" s="88">
        <v>10284.07</v>
      </c>
      <c r="H88" s="89">
        <f t="shared" si="5"/>
        <v>1364.9306523326031</v>
      </c>
      <c r="I88" s="90"/>
      <c r="J88" s="108"/>
      <c r="K88" s="236">
        <v>731.06</v>
      </c>
      <c r="L88" s="240">
        <f t="shared" si="6"/>
        <v>0.53560230239584139</v>
      </c>
      <c r="M88" s="240"/>
      <c r="O88">
        <v>7.5345000000000004</v>
      </c>
    </row>
    <row r="89" spans="2:15" x14ac:dyDescent="0.25">
      <c r="B89" s="12"/>
      <c r="C89" s="12"/>
      <c r="D89" s="8"/>
      <c r="E89" s="8"/>
      <c r="F89" s="8"/>
      <c r="G89" s="5"/>
      <c r="H89" s="5"/>
      <c r="I89" s="5"/>
      <c r="J89" s="6"/>
      <c r="K89" s="34"/>
      <c r="L89" s="240"/>
      <c r="M89" s="240"/>
      <c r="O89">
        <v>7.5345000000000004</v>
      </c>
    </row>
    <row r="90" spans="2:15" x14ac:dyDescent="0.25">
      <c r="M90" s="241"/>
    </row>
  </sheetData>
  <mergeCells count="7">
    <mergeCell ref="B40:F40"/>
    <mergeCell ref="B2:M2"/>
    <mergeCell ref="B4:M4"/>
    <mergeCell ref="B6:M6"/>
    <mergeCell ref="B8:F8"/>
    <mergeCell ref="B9:F9"/>
    <mergeCell ref="B39:F39"/>
  </mergeCells>
  <pageMargins left="0.7" right="0.7" top="0.75" bottom="0.75" header="0.3" footer="0.3"/>
  <pageSetup paperSize="9" scale="33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topLeftCell="A4" workbookViewId="0">
      <selection activeCell="J18" sqref="J18"/>
    </sheetView>
  </sheetViews>
  <sheetFormatPr defaultRowHeight="15" x14ac:dyDescent="0.25"/>
  <cols>
    <col min="2" max="2" width="37.7109375" customWidth="1"/>
    <col min="3" max="7" width="25.28515625" customWidth="1"/>
    <col min="8" max="9" width="15.7109375" customWidth="1"/>
  </cols>
  <sheetData>
    <row r="1" spans="2:11" ht="18" x14ac:dyDescent="0.25">
      <c r="B1" s="20"/>
      <c r="C1" s="20"/>
      <c r="D1" s="20"/>
      <c r="E1" s="20"/>
      <c r="F1" s="20"/>
      <c r="G1" s="3"/>
      <c r="H1" s="3"/>
      <c r="I1" s="3"/>
    </row>
    <row r="2" spans="2:11" ht="15.75" customHeight="1" x14ac:dyDescent="0.25">
      <c r="B2" s="259" t="s">
        <v>34</v>
      </c>
      <c r="C2" s="259"/>
      <c r="D2" s="259"/>
      <c r="E2" s="259"/>
      <c r="F2" s="259"/>
      <c r="G2" s="259"/>
      <c r="H2" s="259"/>
      <c r="I2" s="259"/>
    </row>
    <row r="3" spans="2:11" ht="18" x14ac:dyDescent="0.25">
      <c r="B3" s="20"/>
      <c r="C3" s="20"/>
      <c r="D3" s="20"/>
      <c r="E3" s="20"/>
      <c r="F3" s="20"/>
      <c r="G3" s="3"/>
      <c r="H3" s="3"/>
      <c r="I3" s="3"/>
    </row>
    <row r="4" spans="2:11" ht="31.5" customHeight="1" x14ac:dyDescent="0.25">
      <c r="B4" s="47" t="s">
        <v>6</v>
      </c>
      <c r="C4" s="47" t="s">
        <v>60</v>
      </c>
      <c r="D4" s="47" t="s">
        <v>74</v>
      </c>
      <c r="E4" s="47" t="s">
        <v>49</v>
      </c>
      <c r="F4" s="47" t="s">
        <v>46</v>
      </c>
      <c r="G4" s="47" t="s">
        <v>61</v>
      </c>
      <c r="H4" s="47" t="s">
        <v>16</v>
      </c>
      <c r="I4" s="47" t="s">
        <v>47</v>
      </c>
    </row>
    <row r="5" spans="2:11" s="33" customFormat="1" ht="11.25" x14ac:dyDescent="0.2">
      <c r="B5" s="48">
        <v>1</v>
      </c>
      <c r="C5" s="48">
        <v>2</v>
      </c>
      <c r="D5" s="48">
        <v>2</v>
      </c>
      <c r="E5" s="48">
        <v>3</v>
      </c>
      <c r="F5" s="48">
        <v>4</v>
      </c>
      <c r="G5" s="48">
        <v>5</v>
      </c>
      <c r="H5" s="48" t="s">
        <v>18</v>
      </c>
      <c r="I5" s="48" t="s">
        <v>19</v>
      </c>
    </row>
    <row r="6" spans="2:11" x14ac:dyDescent="0.25">
      <c r="B6" s="7" t="s">
        <v>33</v>
      </c>
      <c r="C6" s="86">
        <f>+C7+C9+C11+C16</f>
        <v>3353895.9599999995</v>
      </c>
      <c r="D6" s="83">
        <f>+C6/K6</f>
        <v>445138.49094166822</v>
      </c>
      <c r="E6" s="5"/>
      <c r="F6" s="83">
        <f>+F7+F9+F11+F16</f>
        <v>945159.2</v>
      </c>
      <c r="G6" s="83">
        <f>+G7+G9+G11+G16</f>
        <v>481631.66</v>
      </c>
      <c r="H6" s="223">
        <f>+G6/D6</f>
        <v>1.0819816075242836</v>
      </c>
      <c r="I6" s="223">
        <f>+G6/F6</f>
        <v>0.50957728602758134</v>
      </c>
      <c r="K6">
        <v>7.5345000000000004</v>
      </c>
    </row>
    <row r="7" spans="2:11" s="113" customFormat="1" x14ac:dyDescent="0.25">
      <c r="B7" s="7">
        <v>1</v>
      </c>
      <c r="C7" s="110">
        <f>+C8</f>
        <v>516812.24</v>
      </c>
      <c r="D7" s="83">
        <f t="shared" ref="D7:D34" si="0">+C7/K7</f>
        <v>68592.771915853737</v>
      </c>
      <c r="E7" s="111"/>
      <c r="F7" s="112">
        <f>+F8</f>
        <v>168659.20000000001</v>
      </c>
      <c r="G7" s="112">
        <f>+G8</f>
        <v>66320.92</v>
      </c>
      <c r="H7" s="223">
        <f t="shared" ref="H7:H34" si="1">+G7/D7</f>
        <v>0.96687913533162451</v>
      </c>
      <c r="I7" s="223">
        <f t="shared" ref="I7:I34" si="2">+G7/F7</f>
        <v>0.39322444313740368</v>
      </c>
      <c r="K7">
        <v>7.5345000000000004</v>
      </c>
    </row>
    <row r="8" spans="2:11" s="117" customFormat="1" x14ac:dyDescent="0.25">
      <c r="B8" s="14" t="s">
        <v>30</v>
      </c>
      <c r="C8" s="114">
        <v>516812.24</v>
      </c>
      <c r="D8" s="74">
        <f t="shared" si="0"/>
        <v>68592.771915853737</v>
      </c>
      <c r="E8" s="115"/>
      <c r="F8" s="116">
        <v>168659.20000000001</v>
      </c>
      <c r="G8" s="228">
        <v>66320.92</v>
      </c>
      <c r="H8" s="223">
        <f t="shared" si="1"/>
        <v>0.96687913533162451</v>
      </c>
      <c r="I8" s="223">
        <f t="shared" si="2"/>
        <v>0.39322444313740368</v>
      </c>
      <c r="K8">
        <v>7.5345000000000004</v>
      </c>
    </row>
    <row r="9" spans="2:11" s="113" customFormat="1" x14ac:dyDescent="0.25">
      <c r="B9" s="7">
        <v>3</v>
      </c>
      <c r="C9" s="110">
        <f>+C10</f>
        <v>210923.14</v>
      </c>
      <c r="D9" s="83">
        <f t="shared" si="0"/>
        <v>27994.311500431348</v>
      </c>
      <c r="E9" s="111"/>
      <c r="F9" s="112">
        <f>+F10</f>
        <v>55200</v>
      </c>
      <c r="G9" s="112">
        <f>+G10</f>
        <v>23928.45</v>
      </c>
      <c r="H9" s="223">
        <f t="shared" si="1"/>
        <v>0.8547611538733968</v>
      </c>
      <c r="I9" s="223">
        <f t="shared" si="2"/>
        <v>0.43348641304347829</v>
      </c>
      <c r="K9">
        <v>7.5345000000000004</v>
      </c>
    </row>
    <row r="10" spans="2:11" s="117" customFormat="1" x14ac:dyDescent="0.25">
      <c r="B10" s="118" t="s">
        <v>25</v>
      </c>
      <c r="C10" s="114">
        <v>210923.14</v>
      </c>
      <c r="D10" s="74">
        <f t="shared" si="0"/>
        <v>27994.311500431348</v>
      </c>
      <c r="E10" s="115"/>
      <c r="F10" s="116">
        <v>55200</v>
      </c>
      <c r="G10" s="228">
        <v>23928.45</v>
      </c>
      <c r="H10" s="223">
        <f t="shared" si="1"/>
        <v>0.8547611538733968</v>
      </c>
      <c r="I10" s="223">
        <f t="shared" si="2"/>
        <v>0.43348641304347829</v>
      </c>
      <c r="K10">
        <v>7.5345000000000004</v>
      </c>
    </row>
    <row r="11" spans="2:11" s="113" customFormat="1" x14ac:dyDescent="0.25">
      <c r="B11" s="7">
        <v>5</v>
      </c>
      <c r="C11" s="110">
        <f>+C12+C13+C14+C15</f>
        <v>2621854.2599999998</v>
      </c>
      <c r="D11" s="83">
        <f t="shared" si="0"/>
        <v>347979.86064105114</v>
      </c>
      <c r="E11" s="111"/>
      <c r="F11" s="112">
        <f>+F12+F13+F14+F15</f>
        <v>718700</v>
      </c>
      <c r="G11" s="112">
        <f>+G12+G13+G14+G15</f>
        <v>390604.93</v>
      </c>
      <c r="H11" s="223">
        <f t="shared" si="1"/>
        <v>1.1224929203673586</v>
      </c>
      <c r="I11" s="223">
        <f t="shared" si="2"/>
        <v>0.54348814526227907</v>
      </c>
      <c r="K11">
        <v>7.5345000000000004</v>
      </c>
    </row>
    <row r="12" spans="2:11" s="117" customFormat="1" x14ac:dyDescent="0.25">
      <c r="B12" s="9" t="s">
        <v>132</v>
      </c>
      <c r="C12" s="114">
        <v>2237623.2599999998</v>
      </c>
      <c r="D12" s="74">
        <f t="shared" si="0"/>
        <v>296983.64324109093</v>
      </c>
      <c r="E12" s="115"/>
      <c r="F12" s="116">
        <v>628000</v>
      </c>
      <c r="G12" s="228">
        <v>337900.09</v>
      </c>
      <c r="H12" s="223">
        <f t="shared" si="1"/>
        <v>1.1377734016337497</v>
      </c>
      <c r="I12" s="223">
        <f t="shared" si="2"/>
        <v>0.53805746815286626</v>
      </c>
      <c r="K12">
        <v>7.5345000000000004</v>
      </c>
    </row>
    <row r="13" spans="2:11" s="117" customFormat="1" ht="25.5" x14ac:dyDescent="0.25">
      <c r="B13" s="14" t="s">
        <v>133</v>
      </c>
      <c r="C13" s="114">
        <v>154130.35999999999</v>
      </c>
      <c r="D13" s="74">
        <f t="shared" si="0"/>
        <v>20456.614241157338</v>
      </c>
      <c r="E13" s="115"/>
      <c r="F13" s="116">
        <v>38600</v>
      </c>
      <c r="G13" s="228">
        <v>28710.36</v>
      </c>
      <c r="H13" s="223">
        <f t="shared" si="1"/>
        <v>1.4034756515199216</v>
      </c>
      <c r="I13" s="223">
        <f t="shared" si="2"/>
        <v>0.74379170984455956</v>
      </c>
      <c r="K13">
        <v>7.5345000000000004</v>
      </c>
    </row>
    <row r="14" spans="2:11" s="117" customFormat="1" x14ac:dyDescent="0.25">
      <c r="B14" s="9" t="s">
        <v>134</v>
      </c>
      <c r="C14" s="114">
        <v>145101.71</v>
      </c>
      <c r="D14" s="74">
        <f t="shared" si="0"/>
        <v>19258.306456964627</v>
      </c>
      <c r="E14" s="115"/>
      <c r="F14" s="116">
        <v>38500</v>
      </c>
      <c r="G14" s="228">
        <v>20155.009999999998</v>
      </c>
      <c r="H14" s="223">
        <f t="shared" si="1"/>
        <v>1.0465619105729353</v>
      </c>
      <c r="I14" s="223">
        <f t="shared" si="2"/>
        <v>0.52350675324675322</v>
      </c>
      <c r="K14">
        <v>7.5345000000000004</v>
      </c>
    </row>
    <row r="15" spans="2:11" s="117" customFormat="1" x14ac:dyDescent="0.25">
      <c r="B15" s="9" t="s">
        <v>135</v>
      </c>
      <c r="C15" s="114">
        <v>84998.93</v>
      </c>
      <c r="D15" s="74">
        <f t="shared" si="0"/>
        <v>11281.29670183821</v>
      </c>
      <c r="E15" s="115"/>
      <c r="F15" s="116">
        <v>13600</v>
      </c>
      <c r="G15" s="228">
        <v>3839.47</v>
      </c>
      <c r="H15" s="223">
        <f t="shared" si="1"/>
        <v>0.34033942209625462</v>
      </c>
      <c r="I15" s="223">
        <f t="shared" si="2"/>
        <v>0.28231397058823526</v>
      </c>
      <c r="K15">
        <v>7.5345000000000004</v>
      </c>
    </row>
    <row r="16" spans="2:11" s="113" customFormat="1" x14ac:dyDescent="0.25">
      <c r="B16" s="119">
        <v>6</v>
      </c>
      <c r="C16" s="110">
        <f>+C17</f>
        <v>4306.32</v>
      </c>
      <c r="D16" s="83">
        <f t="shared" si="0"/>
        <v>571.54688433207241</v>
      </c>
      <c r="E16" s="111"/>
      <c r="F16" s="112">
        <f>+F17</f>
        <v>2600</v>
      </c>
      <c r="G16" s="112">
        <f>+G17</f>
        <v>777.36</v>
      </c>
      <c r="H16" s="223">
        <f t="shared" si="1"/>
        <v>1.3600983949172381</v>
      </c>
      <c r="I16" s="223">
        <f t="shared" si="2"/>
        <v>0.2989846153846154</v>
      </c>
      <c r="K16">
        <v>7.5345000000000004</v>
      </c>
    </row>
    <row r="17" spans="2:11" s="117" customFormat="1" x14ac:dyDescent="0.25">
      <c r="B17" s="14" t="s">
        <v>136</v>
      </c>
      <c r="C17" s="114">
        <v>4306.32</v>
      </c>
      <c r="D17" s="74">
        <f t="shared" si="0"/>
        <v>571.54688433207241</v>
      </c>
      <c r="E17" s="115"/>
      <c r="F17" s="116">
        <v>2600</v>
      </c>
      <c r="G17" s="228">
        <v>777.36</v>
      </c>
      <c r="H17" s="223">
        <f t="shared" si="1"/>
        <v>1.3600983949172381</v>
      </c>
      <c r="I17" s="223">
        <f t="shared" si="2"/>
        <v>0.2989846153846154</v>
      </c>
      <c r="K17">
        <v>7.5345000000000004</v>
      </c>
    </row>
    <row r="18" spans="2:11" s="113" customFormat="1" x14ac:dyDescent="0.25">
      <c r="B18" s="7">
        <v>8</v>
      </c>
      <c r="C18" s="110">
        <f>+C19</f>
        <v>0</v>
      </c>
      <c r="D18" s="83">
        <f t="shared" si="0"/>
        <v>0</v>
      </c>
      <c r="E18" s="111"/>
      <c r="F18" s="112">
        <f>+F19</f>
        <v>0</v>
      </c>
      <c r="G18" s="226">
        <v>0</v>
      </c>
      <c r="H18" s="223"/>
      <c r="I18" s="223"/>
      <c r="K18">
        <v>7.5345000000000004</v>
      </c>
    </row>
    <row r="19" spans="2:11" s="117" customFormat="1" x14ac:dyDescent="0.25">
      <c r="B19" s="9" t="s">
        <v>137</v>
      </c>
      <c r="C19" s="114">
        <v>0</v>
      </c>
      <c r="D19" s="74">
        <f t="shared" si="0"/>
        <v>0</v>
      </c>
      <c r="E19" s="115"/>
      <c r="F19" s="116">
        <v>0</v>
      </c>
      <c r="G19" s="227">
        <v>0</v>
      </c>
      <c r="H19" s="223"/>
      <c r="I19" s="223"/>
      <c r="K19">
        <v>7.5345000000000004</v>
      </c>
    </row>
    <row r="20" spans="2:11" ht="30.75" customHeight="1" x14ac:dyDescent="0.25">
      <c r="B20" s="9"/>
      <c r="C20" s="72"/>
      <c r="D20" s="83"/>
      <c r="E20" s="5"/>
      <c r="F20" s="74"/>
      <c r="G20" s="34"/>
      <c r="H20" s="223"/>
      <c r="I20" s="223"/>
    </row>
    <row r="21" spans="2:11" ht="15.75" customHeight="1" x14ac:dyDescent="0.25">
      <c r="B21" s="7" t="s">
        <v>32</v>
      </c>
      <c r="C21" s="86">
        <f>+C22+C24+C26+C31+C33</f>
        <v>3264477.7800000003</v>
      </c>
      <c r="D21" s="83">
        <f t="shared" si="0"/>
        <v>433270.65896874381</v>
      </c>
      <c r="E21" s="5"/>
      <c r="F21" s="83">
        <f>+F22+F24+F26+F31+F33</f>
        <v>952159.2</v>
      </c>
      <c r="G21" s="83">
        <f>+G22+G24+G26+G31+G33</f>
        <v>476404.73000000004</v>
      </c>
      <c r="H21" s="223">
        <f t="shared" si="1"/>
        <v>1.0995545628082051</v>
      </c>
      <c r="I21" s="223">
        <f t="shared" si="2"/>
        <v>0.50034146600694507</v>
      </c>
      <c r="K21">
        <v>7.5345000000000004</v>
      </c>
    </row>
    <row r="22" spans="2:11" ht="15.75" customHeight="1" x14ac:dyDescent="0.25">
      <c r="B22" s="7">
        <v>1</v>
      </c>
      <c r="C22" s="110">
        <f>+C23</f>
        <v>517800.5</v>
      </c>
      <c r="D22" s="83">
        <f t="shared" si="0"/>
        <v>68723.936558497575</v>
      </c>
      <c r="E22" s="5"/>
      <c r="F22" s="112">
        <f>+F23</f>
        <v>168659.20000000001</v>
      </c>
      <c r="G22" s="112">
        <f>+G23</f>
        <v>66749.240000000005</v>
      </c>
      <c r="H22" s="223">
        <f t="shared" si="1"/>
        <v>0.9712662478695947</v>
      </c>
      <c r="I22" s="223">
        <f t="shared" si="2"/>
        <v>0.39576400220088792</v>
      </c>
      <c r="K22">
        <v>7.5345000000000004</v>
      </c>
    </row>
    <row r="23" spans="2:11" x14ac:dyDescent="0.25">
      <c r="B23" s="14" t="s">
        <v>30</v>
      </c>
      <c r="C23" s="114">
        <v>517800.5</v>
      </c>
      <c r="D23" s="74">
        <f t="shared" si="0"/>
        <v>68723.936558497575</v>
      </c>
      <c r="E23" s="5"/>
      <c r="F23" s="116">
        <v>168659.20000000001</v>
      </c>
      <c r="G23" s="135">
        <v>66749.240000000005</v>
      </c>
      <c r="H23" s="223">
        <f t="shared" si="1"/>
        <v>0.9712662478695947</v>
      </c>
      <c r="I23" s="223">
        <f t="shared" si="2"/>
        <v>0.39576400220088792</v>
      </c>
      <c r="K23">
        <v>7.5345000000000004</v>
      </c>
    </row>
    <row r="24" spans="2:11" x14ac:dyDescent="0.25">
      <c r="B24" s="7">
        <v>3</v>
      </c>
      <c r="C24" s="110">
        <f>+C25</f>
        <v>193609.43</v>
      </c>
      <c r="D24" s="83">
        <f t="shared" si="0"/>
        <v>25696.387285154953</v>
      </c>
      <c r="E24" s="5"/>
      <c r="F24" s="112">
        <f>+F25</f>
        <v>55200</v>
      </c>
      <c r="G24" s="112">
        <f>+G25</f>
        <v>33520.550000000003</v>
      </c>
      <c r="H24" s="223">
        <f t="shared" si="1"/>
        <v>1.3044849312091877</v>
      </c>
      <c r="I24" s="223">
        <f t="shared" si="2"/>
        <v>0.60725634057971023</v>
      </c>
      <c r="K24">
        <v>7.5345000000000004</v>
      </c>
    </row>
    <row r="25" spans="2:11" x14ac:dyDescent="0.25">
      <c r="B25" s="118" t="s">
        <v>25</v>
      </c>
      <c r="C25" s="114">
        <v>193609.43</v>
      </c>
      <c r="D25" s="74">
        <f t="shared" si="0"/>
        <v>25696.387285154953</v>
      </c>
      <c r="E25" s="5"/>
      <c r="F25" s="116">
        <v>55200</v>
      </c>
      <c r="G25" s="135">
        <v>33520.550000000003</v>
      </c>
      <c r="H25" s="223">
        <f t="shared" si="1"/>
        <v>1.3044849312091877</v>
      </c>
      <c r="I25" s="223">
        <f t="shared" si="2"/>
        <v>0.60725634057971023</v>
      </c>
      <c r="K25">
        <v>7.5345000000000004</v>
      </c>
    </row>
    <row r="26" spans="2:11" x14ac:dyDescent="0.25">
      <c r="B26" s="7">
        <v>5</v>
      </c>
      <c r="C26" s="110">
        <f>+C27+C28+C29+C30</f>
        <v>2541047.6599999997</v>
      </c>
      <c r="D26" s="83">
        <f t="shared" si="0"/>
        <v>337254.98175061378</v>
      </c>
      <c r="E26" s="5"/>
      <c r="F26" s="112">
        <f>+F27+F28+F29+F30</f>
        <v>718700</v>
      </c>
      <c r="G26" s="112">
        <f>+G27+G28+G29+G30</f>
        <v>375392.53</v>
      </c>
      <c r="H26" s="223">
        <f t="shared" si="1"/>
        <v>1.1130822384043757</v>
      </c>
      <c r="I26" s="223">
        <f t="shared" si="2"/>
        <v>0.52232159454570759</v>
      </c>
      <c r="K26">
        <v>7.5345000000000004</v>
      </c>
    </row>
    <row r="27" spans="2:11" x14ac:dyDescent="0.25">
      <c r="B27" s="9" t="s">
        <v>132</v>
      </c>
      <c r="C27" s="114">
        <v>2237623.2599999998</v>
      </c>
      <c r="D27" s="74">
        <f t="shared" si="0"/>
        <v>296983.64324109093</v>
      </c>
      <c r="E27" s="5"/>
      <c r="F27" s="116">
        <v>628000</v>
      </c>
      <c r="G27" s="135">
        <v>337900.09</v>
      </c>
      <c r="H27" s="223">
        <f t="shared" si="1"/>
        <v>1.1377734016337497</v>
      </c>
      <c r="I27" s="223">
        <f t="shared" si="2"/>
        <v>0.53805746815286626</v>
      </c>
      <c r="K27">
        <v>7.5345000000000004</v>
      </c>
    </row>
    <row r="28" spans="2:11" ht="25.5" x14ac:dyDescent="0.25">
      <c r="B28" s="14" t="s">
        <v>133</v>
      </c>
      <c r="C28" s="114">
        <v>73323.759999999995</v>
      </c>
      <c r="D28" s="74">
        <f t="shared" si="0"/>
        <v>9731.7353507200205</v>
      </c>
      <c r="E28" s="5"/>
      <c r="F28" s="116">
        <v>38600</v>
      </c>
      <c r="G28" s="135">
        <v>13497.85</v>
      </c>
      <c r="H28" s="223">
        <f t="shared" si="1"/>
        <v>1.3869931223521546</v>
      </c>
      <c r="I28" s="223">
        <f t="shared" si="2"/>
        <v>0.34968523316062178</v>
      </c>
      <c r="K28">
        <v>7.5345000000000004</v>
      </c>
    </row>
    <row r="29" spans="2:11" x14ac:dyDescent="0.25">
      <c r="B29" s="9" t="s">
        <v>134</v>
      </c>
      <c r="C29" s="114">
        <v>145101.71</v>
      </c>
      <c r="D29" s="74">
        <f t="shared" si="0"/>
        <v>19258.306456964627</v>
      </c>
      <c r="E29" s="5"/>
      <c r="F29" s="116">
        <v>38500</v>
      </c>
      <c r="G29" s="135">
        <v>20155.009999999998</v>
      </c>
      <c r="H29" s="223">
        <f t="shared" si="1"/>
        <v>1.0465619105729353</v>
      </c>
      <c r="I29" s="223">
        <f t="shared" si="2"/>
        <v>0.52350675324675322</v>
      </c>
      <c r="K29">
        <v>7.5345000000000004</v>
      </c>
    </row>
    <row r="30" spans="2:11" x14ac:dyDescent="0.25">
      <c r="B30" s="9" t="s">
        <v>135</v>
      </c>
      <c r="C30" s="114">
        <v>84998.93</v>
      </c>
      <c r="D30" s="74">
        <f t="shared" si="0"/>
        <v>11281.29670183821</v>
      </c>
      <c r="E30" s="5"/>
      <c r="F30" s="116">
        <v>13600</v>
      </c>
      <c r="G30" s="135">
        <v>3839.58</v>
      </c>
      <c r="H30" s="223">
        <f t="shared" si="1"/>
        <v>0.34034917274840992</v>
      </c>
      <c r="I30" s="223">
        <f t="shared" si="2"/>
        <v>0.2823220588235294</v>
      </c>
      <c r="K30">
        <v>7.5345000000000004</v>
      </c>
    </row>
    <row r="31" spans="2:11" x14ac:dyDescent="0.25">
      <c r="B31" s="119">
        <v>6</v>
      </c>
      <c r="C31" s="110">
        <f>+C32</f>
        <v>3586.72</v>
      </c>
      <c r="D31" s="83">
        <f t="shared" si="0"/>
        <v>476.03955139690748</v>
      </c>
      <c r="E31" s="5"/>
      <c r="F31" s="112">
        <f>+F32</f>
        <v>2600</v>
      </c>
      <c r="G31" s="112">
        <f>+G32</f>
        <v>687.36</v>
      </c>
      <c r="H31" s="223">
        <f t="shared" si="1"/>
        <v>1.4439136369719412</v>
      </c>
      <c r="I31" s="223">
        <f t="shared" si="2"/>
        <v>0.2643692307692308</v>
      </c>
      <c r="K31">
        <v>7.5345000000000004</v>
      </c>
    </row>
    <row r="32" spans="2:11" x14ac:dyDescent="0.25">
      <c r="B32" s="14" t="s">
        <v>136</v>
      </c>
      <c r="C32" s="114">
        <v>3586.72</v>
      </c>
      <c r="D32" s="74">
        <f t="shared" si="0"/>
        <v>476.03955139690748</v>
      </c>
      <c r="E32" s="5"/>
      <c r="F32" s="116">
        <v>2600</v>
      </c>
      <c r="G32" s="135">
        <v>687.36</v>
      </c>
      <c r="H32" s="223">
        <f t="shared" si="1"/>
        <v>1.4439136369719412</v>
      </c>
      <c r="I32" s="223">
        <f t="shared" si="2"/>
        <v>0.2643692307692308</v>
      </c>
      <c r="K32">
        <v>7.5345000000000004</v>
      </c>
    </row>
    <row r="33" spans="2:11" x14ac:dyDescent="0.25">
      <c r="B33" s="7">
        <v>8</v>
      </c>
      <c r="C33" s="110">
        <f>+C34</f>
        <v>8433.4699999999993</v>
      </c>
      <c r="D33" s="83">
        <f t="shared" si="0"/>
        <v>1119.3138230804961</v>
      </c>
      <c r="E33" s="5"/>
      <c r="F33" s="112">
        <f>+F34</f>
        <v>7000</v>
      </c>
      <c r="G33" s="112">
        <f>+G34</f>
        <v>55.05</v>
      </c>
      <c r="H33" s="223">
        <f t="shared" si="1"/>
        <v>4.9181917407662569E-2</v>
      </c>
      <c r="I33" s="223">
        <f t="shared" si="2"/>
        <v>7.8642857142857143E-3</v>
      </c>
      <c r="K33">
        <v>7.5345000000000004</v>
      </c>
    </row>
    <row r="34" spans="2:11" x14ac:dyDescent="0.25">
      <c r="B34" s="9" t="s">
        <v>137</v>
      </c>
      <c r="C34" s="114">
        <v>8433.4699999999993</v>
      </c>
      <c r="D34" s="74">
        <f t="shared" si="0"/>
        <v>1119.3138230804961</v>
      </c>
      <c r="E34" s="34"/>
      <c r="F34" s="116">
        <v>7000</v>
      </c>
      <c r="G34" s="135">
        <v>55.05</v>
      </c>
      <c r="H34" s="223">
        <f t="shared" si="1"/>
        <v>4.9181917407662569E-2</v>
      </c>
      <c r="I34" s="223">
        <f t="shared" si="2"/>
        <v>7.8642857142857143E-3</v>
      </c>
      <c r="K34">
        <v>7.5345000000000004</v>
      </c>
    </row>
  </sheetData>
  <mergeCells count="1">
    <mergeCell ref="B2:I2"/>
  </mergeCells>
  <pageMargins left="0.7" right="0.7" top="0.75" bottom="0.75" header="0.3" footer="0.3"/>
  <pageSetup paperSize="9" scale="58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workbookViewId="0">
      <selection activeCell="I13" sqref="I13"/>
    </sheetView>
  </sheetViews>
  <sheetFormatPr defaultRowHeight="15" x14ac:dyDescent="0.25"/>
  <cols>
    <col min="2" max="2" width="37.7109375" customWidth="1"/>
    <col min="3" max="7" width="25.28515625" customWidth="1"/>
    <col min="8" max="9" width="15.7109375" customWidth="1"/>
  </cols>
  <sheetData>
    <row r="1" spans="2:11" ht="18" x14ac:dyDescent="0.25">
      <c r="B1" s="20"/>
      <c r="C1" s="20"/>
      <c r="D1" s="20"/>
      <c r="E1" s="20"/>
      <c r="F1" s="20"/>
      <c r="G1" s="3"/>
      <c r="H1" s="3"/>
      <c r="I1" s="3"/>
    </row>
    <row r="2" spans="2:11" ht="15.75" customHeight="1" x14ac:dyDescent="0.25">
      <c r="B2" s="259" t="s">
        <v>43</v>
      </c>
      <c r="C2" s="259"/>
      <c r="D2" s="259"/>
      <c r="E2" s="259"/>
      <c r="F2" s="259"/>
      <c r="G2" s="259"/>
      <c r="H2" s="259"/>
      <c r="I2" s="259"/>
    </row>
    <row r="3" spans="2:11" ht="18" x14ac:dyDescent="0.25">
      <c r="B3" s="20"/>
      <c r="C3" s="20"/>
      <c r="D3" s="20"/>
      <c r="E3" s="20"/>
      <c r="F3" s="20"/>
      <c r="G3" s="3"/>
      <c r="H3" s="3"/>
      <c r="I3" s="3"/>
    </row>
    <row r="4" spans="2:11" ht="31.5" customHeight="1" x14ac:dyDescent="0.25">
      <c r="B4" s="47" t="s">
        <v>6</v>
      </c>
      <c r="C4" s="47" t="s">
        <v>138</v>
      </c>
      <c r="D4" s="47" t="s">
        <v>139</v>
      </c>
      <c r="E4" s="47" t="s">
        <v>49</v>
      </c>
      <c r="F4" s="47" t="s">
        <v>46</v>
      </c>
      <c r="G4" s="47" t="s">
        <v>68</v>
      </c>
      <c r="H4" s="47" t="s">
        <v>16</v>
      </c>
      <c r="I4" s="47" t="s">
        <v>47</v>
      </c>
    </row>
    <row r="5" spans="2:11" s="33" customFormat="1" ht="11.25" x14ac:dyDescent="0.2">
      <c r="B5" s="48">
        <v>1</v>
      </c>
      <c r="C5" s="48">
        <v>2</v>
      </c>
      <c r="D5" s="48"/>
      <c r="E5" s="48">
        <v>3</v>
      </c>
      <c r="F5" s="48">
        <v>4</v>
      </c>
      <c r="G5" s="48">
        <v>5</v>
      </c>
      <c r="H5" s="48" t="s">
        <v>18</v>
      </c>
      <c r="I5" s="48" t="s">
        <v>19</v>
      </c>
    </row>
    <row r="6" spans="2:11" ht="15.75" customHeight="1" x14ac:dyDescent="0.25">
      <c r="B6" s="7" t="s">
        <v>7</v>
      </c>
      <c r="C6" s="120">
        <f>+C7+C9+C12</f>
        <v>3264477.78</v>
      </c>
      <c r="D6" s="121">
        <f>+C6/K6</f>
        <v>433270.65896874375</v>
      </c>
      <c r="E6" s="5"/>
      <c r="F6" s="83">
        <f>+F7+F9+F12</f>
        <v>952159.2</v>
      </c>
      <c r="G6" s="83">
        <f>+G7+G9+G12</f>
        <v>476404.73</v>
      </c>
      <c r="H6" s="223">
        <f>+G6/D6</f>
        <v>1.0995545628082051</v>
      </c>
      <c r="I6" s="223">
        <f>+G6/F6</f>
        <v>0.50034146600694507</v>
      </c>
      <c r="K6">
        <v>7.5345000000000004</v>
      </c>
    </row>
    <row r="7" spans="2:11" ht="15.75" customHeight="1" x14ac:dyDescent="0.25">
      <c r="B7" s="122" t="s">
        <v>140</v>
      </c>
      <c r="C7" s="123">
        <f>+C8</f>
        <v>0</v>
      </c>
      <c r="D7" s="124">
        <f t="shared" ref="D7:D13" si="0">+C7/K7</f>
        <v>0</v>
      </c>
      <c r="E7" s="125"/>
      <c r="F7" s="136">
        <f>+F8</f>
        <v>500</v>
      </c>
      <c r="G7" s="225">
        <f>+G8</f>
        <v>491.87</v>
      </c>
      <c r="H7" s="126">
        <v>0</v>
      </c>
      <c r="I7" s="224">
        <f t="shared" ref="I7:I12" si="1">+G7/F7</f>
        <v>0.98374000000000006</v>
      </c>
      <c r="K7">
        <v>7.5345000000000004</v>
      </c>
    </row>
    <row r="8" spans="2:11" x14ac:dyDescent="0.25">
      <c r="B8" s="12" t="s">
        <v>141</v>
      </c>
      <c r="C8" s="127">
        <v>0</v>
      </c>
      <c r="D8" s="121">
        <f t="shared" si="0"/>
        <v>0</v>
      </c>
      <c r="E8" s="5"/>
      <c r="F8" s="74">
        <v>500</v>
      </c>
      <c r="G8" s="135">
        <v>491.87</v>
      </c>
      <c r="H8" s="223"/>
      <c r="I8" s="223"/>
      <c r="K8">
        <v>7.5345000000000004</v>
      </c>
    </row>
    <row r="9" spans="2:11" x14ac:dyDescent="0.25">
      <c r="B9" s="122" t="s">
        <v>142</v>
      </c>
      <c r="C9" s="123">
        <f>+C11</f>
        <v>3258324.78</v>
      </c>
      <c r="D9" s="124">
        <f t="shared" si="0"/>
        <v>432454.01552856853</v>
      </c>
      <c r="E9" s="125"/>
      <c r="F9" s="136">
        <f>+F11</f>
        <v>949659.2</v>
      </c>
      <c r="G9" s="225">
        <f>+G11</f>
        <v>475048.86</v>
      </c>
      <c r="H9" s="224">
        <f t="shared" ref="H9:H12" si="2">+G9/D9</f>
        <v>1.0984956618320905</v>
      </c>
      <c r="I9" s="224">
        <f t="shared" si="1"/>
        <v>0.500230882826176</v>
      </c>
      <c r="K9">
        <v>7.5345000000000004</v>
      </c>
    </row>
    <row r="10" spans="2:11" x14ac:dyDescent="0.25">
      <c r="B10" s="14" t="s">
        <v>143</v>
      </c>
      <c r="C10" s="127"/>
      <c r="D10" s="121">
        <f t="shared" si="0"/>
        <v>0</v>
      </c>
      <c r="E10" s="5"/>
      <c r="F10" s="74"/>
      <c r="G10" s="135"/>
      <c r="H10" s="223"/>
      <c r="I10" s="223"/>
      <c r="K10">
        <v>7.5345000000000004</v>
      </c>
    </row>
    <row r="11" spans="2:11" x14ac:dyDescent="0.25">
      <c r="B11" s="14" t="s">
        <v>144</v>
      </c>
      <c r="C11" s="127">
        <v>3258324.78</v>
      </c>
      <c r="D11" s="121">
        <f t="shared" si="0"/>
        <v>432454.01552856853</v>
      </c>
      <c r="E11" s="5"/>
      <c r="F11" s="103">
        <v>949659.2</v>
      </c>
      <c r="G11" s="135">
        <v>475048.86</v>
      </c>
      <c r="H11" s="223"/>
      <c r="I11" s="223"/>
      <c r="K11">
        <v>7.5345000000000004</v>
      </c>
    </row>
    <row r="12" spans="2:11" x14ac:dyDescent="0.25">
      <c r="B12" s="122" t="s">
        <v>145</v>
      </c>
      <c r="C12" s="123">
        <f>+C13</f>
        <v>6153</v>
      </c>
      <c r="D12" s="124">
        <f t="shared" si="0"/>
        <v>816.64344017519409</v>
      </c>
      <c r="E12" s="125"/>
      <c r="F12" s="137">
        <f>+F13</f>
        <v>2000</v>
      </c>
      <c r="G12" s="225">
        <f>+G13</f>
        <v>864</v>
      </c>
      <c r="H12" s="224">
        <f t="shared" si="2"/>
        <v>1.0579892735251097</v>
      </c>
      <c r="I12" s="224">
        <f t="shared" si="1"/>
        <v>0.432</v>
      </c>
      <c r="K12">
        <v>7.5345000000000004</v>
      </c>
    </row>
    <row r="13" spans="2:11" ht="25.5" x14ac:dyDescent="0.25">
      <c r="B13" s="118" t="s">
        <v>146</v>
      </c>
      <c r="C13" s="127">
        <v>6153</v>
      </c>
      <c r="D13" s="121">
        <f t="shared" si="0"/>
        <v>816.64344017519409</v>
      </c>
      <c r="E13" s="5"/>
      <c r="F13" s="105">
        <v>2000</v>
      </c>
      <c r="G13" s="135">
        <v>864</v>
      </c>
      <c r="H13" s="223"/>
      <c r="I13" s="223"/>
      <c r="K13">
        <v>7.5345000000000004</v>
      </c>
    </row>
  </sheetData>
  <mergeCells count="1">
    <mergeCell ref="B2:I2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workbookViewId="0">
      <selection activeCell="I23" sqref="I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259" t="s">
        <v>67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2:12" ht="15.75" customHeight="1" x14ac:dyDescent="0.25">
      <c r="B3" s="259" t="s">
        <v>35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272" t="s">
        <v>6</v>
      </c>
      <c r="C5" s="273"/>
      <c r="D5" s="273"/>
      <c r="E5" s="273"/>
      <c r="F5" s="274"/>
      <c r="G5" s="49" t="s">
        <v>60</v>
      </c>
      <c r="H5" s="47" t="s">
        <v>49</v>
      </c>
      <c r="I5" s="49" t="s">
        <v>48</v>
      </c>
      <c r="J5" s="49" t="s">
        <v>61</v>
      </c>
      <c r="K5" s="49" t="s">
        <v>16</v>
      </c>
      <c r="L5" s="49" t="s">
        <v>47</v>
      </c>
    </row>
    <row r="6" spans="2:12" x14ac:dyDescent="0.25">
      <c r="B6" s="272">
        <v>1</v>
      </c>
      <c r="C6" s="273"/>
      <c r="D6" s="273"/>
      <c r="E6" s="273"/>
      <c r="F6" s="274"/>
      <c r="G6" s="49">
        <v>2</v>
      </c>
      <c r="H6" s="49">
        <v>3</v>
      </c>
      <c r="I6" s="49">
        <v>4</v>
      </c>
      <c r="J6" s="49">
        <v>5</v>
      </c>
      <c r="K6" s="49" t="s">
        <v>18</v>
      </c>
      <c r="L6" s="49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4"/>
      <c r="K7" s="34"/>
      <c r="L7" s="34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4"/>
      <c r="K8" s="34"/>
      <c r="L8" s="34"/>
    </row>
    <row r="9" spans="2:12" ht="51" x14ac:dyDescent="0.25">
      <c r="B9" s="8"/>
      <c r="C9" s="8"/>
      <c r="D9" s="8">
        <v>841</v>
      </c>
      <c r="E9" s="8"/>
      <c r="F9" s="35" t="s">
        <v>36</v>
      </c>
      <c r="G9" s="5"/>
      <c r="H9" s="5"/>
      <c r="I9" s="5"/>
      <c r="J9" s="34"/>
      <c r="K9" s="34"/>
      <c r="L9" s="34"/>
    </row>
    <row r="10" spans="2:12" ht="25.5" x14ac:dyDescent="0.25">
      <c r="B10" s="8"/>
      <c r="C10" s="8"/>
      <c r="D10" s="8"/>
      <c r="E10" s="8">
        <v>8413</v>
      </c>
      <c r="F10" s="35" t="s">
        <v>37</v>
      </c>
      <c r="G10" s="5"/>
      <c r="H10" s="5"/>
      <c r="I10" s="5"/>
      <c r="J10" s="34"/>
      <c r="K10" s="34"/>
      <c r="L10" s="34"/>
    </row>
    <row r="11" spans="2:12" x14ac:dyDescent="0.25">
      <c r="B11" s="8"/>
      <c r="C11" s="8"/>
      <c r="D11" s="8"/>
      <c r="E11" s="9" t="s">
        <v>22</v>
      </c>
      <c r="F11" s="14"/>
      <c r="G11" s="5"/>
      <c r="H11" s="5"/>
      <c r="I11" s="5"/>
      <c r="J11" s="34"/>
      <c r="K11" s="34"/>
      <c r="L11" s="34"/>
    </row>
    <row r="12" spans="2:12" ht="25.5" x14ac:dyDescent="0.25">
      <c r="B12" s="10">
        <v>5</v>
      </c>
      <c r="C12" s="11"/>
      <c r="D12" s="11"/>
      <c r="E12" s="11"/>
      <c r="F12" s="27" t="s">
        <v>9</v>
      </c>
      <c r="G12" s="5"/>
      <c r="H12" s="5"/>
      <c r="I12" s="5"/>
      <c r="J12" s="34"/>
      <c r="K12" s="34"/>
      <c r="L12" s="34"/>
    </row>
    <row r="13" spans="2:12" ht="25.5" x14ac:dyDescent="0.25">
      <c r="B13" s="12"/>
      <c r="C13" s="12">
        <v>54</v>
      </c>
      <c r="D13" s="12"/>
      <c r="E13" s="12"/>
      <c r="F13" s="28" t="s">
        <v>14</v>
      </c>
      <c r="G13" s="5"/>
      <c r="H13" s="5"/>
      <c r="I13" s="6"/>
      <c r="J13" s="34"/>
      <c r="K13" s="34"/>
      <c r="L13" s="34"/>
    </row>
    <row r="14" spans="2:12" ht="63.75" x14ac:dyDescent="0.25">
      <c r="B14" s="12"/>
      <c r="C14" s="12"/>
      <c r="D14" s="12">
        <v>541</v>
      </c>
      <c r="E14" s="35"/>
      <c r="F14" s="35" t="s">
        <v>38</v>
      </c>
      <c r="G14" s="5"/>
      <c r="H14" s="5"/>
      <c r="I14" s="6"/>
      <c r="J14" s="34"/>
      <c r="K14" s="34"/>
      <c r="L14" s="34"/>
    </row>
    <row r="15" spans="2:12" ht="38.25" x14ac:dyDescent="0.25">
      <c r="B15" s="12"/>
      <c r="C15" s="12"/>
      <c r="D15" s="12"/>
      <c r="E15" s="35">
        <v>5413</v>
      </c>
      <c r="F15" s="35" t="s">
        <v>39</v>
      </c>
      <c r="G15" s="5"/>
      <c r="H15" s="5"/>
      <c r="I15" s="6"/>
      <c r="J15" s="34"/>
      <c r="K15" s="34"/>
      <c r="L15" s="34"/>
    </row>
    <row r="16" spans="2:12" x14ac:dyDescent="0.25">
      <c r="B16" s="13" t="s">
        <v>15</v>
      </c>
      <c r="C16" s="11"/>
      <c r="D16" s="11"/>
      <c r="E16" s="11"/>
      <c r="F16" s="27" t="s">
        <v>22</v>
      </c>
      <c r="G16" s="5"/>
      <c r="H16" s="5"/>
      <c r="I16" s="5"/>
      <c r="J16" s="34"/>
      <c r="K16" s="34"/>
      <c r="L16" s="34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E29" sqref="E2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259" t="s">
        <v>40</v>
      </c>
      <c r="C2" s="259"/>
      <c r="D2" s="259"/>
      <c r="E2" s="259"/>
      <c r="F2" s="259"/>
      <c r="G2" s="259"/>
      <c r="H2" s="259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7" t="s">
        <v>6</v>
      </c>
      <c r="C4" s="47" t="s">
        <v>60</v>
      </c>
      <c r="D4" s="47" t="s">
        <v>49</v>
      </c>
      <c r="E4" s="47" t="s">
        <v>46</v>
      </c>
      <c r="F4" s="47" t="s">
        <v>61</v>
      </c>
      <c r="G4" s="47" t="s">
        <v>16</v>
      </c>
      <c r="H4" s="47" t="s">
        <v>47</v>
      </c>
    </row>
    <row r="5" spans="2:8" x14ac:dyDescent="0.2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18</v>
      </c>
      <c r="H5" s="47" t="s">
        <v>19</v>
      </c>
    </row>
    <row r="6" spans="2:8" x14ac:dyDescent="0.25">
      <c r="B6" s="7" t="s">
        <v>41</v>
      </c>
      <c r="C6" s="5"/>
      <c r="D6" s="5"/>
      <c r="E6" s="6"/>
      <c r="F6" s="34"/>
      <c r="G6" s="34"/>
      <c r="H6" s="34"/>
    </row>
    <row r="7" spans="2:8" x14ac:dyDescent="0.25">
      <c r="B7" s="7" t="s">
        <v>31</v>
      </c>
      <c r="C7" s="5"/>
      <c r="D7" s="5"/>
      <c r="E7" s="5"/>
      <c r="F7" s="34"/>
      <c r="G7" s="34"/>
      <c r="H7" s="34"/>
    </row>
    <row r="8" spans="2:8" x14ac:dyDescent="0.25">
      <c r="B8" s="38" t="s">
        <v>30</v>
      </c>
      <c r="C8" s="5"/>
      <c r="D8" s="5"/>
      <c r="E8" s="5"/>
      <c r="F8" s="34"/>
      <c r="G8" s="34"/>
      <c r="H8" s="34"/>
    </row>
    <row r="9" spans="2:8" x14ac:dyDescent="0.25">
      <c r="B9" s="37" t="s">
        <v>29</v>
      </c>
      <c r="C9" s="5"/>
      <c r="D9" s="5"/>
      <c r="E9" s="5"/>
      <c r="F9" s="34"/>
      <c r="G9" s="34"/>
      <c r="H9" s="34"/>
    </row>
    <row r="10" spans="2:8" x14ac:dyDescent="0.25">
      <c r="B10" s="37" t="s">
        <v>22</v>
      </c>
      <c r="C10" s="5"/>
      <c r="D10" s="5"/>
      <c r="E10" s="5"/>
      <c r="F10" s="34"/>
      <c r="G10" s="34"/>
      <c r="H10" s="34"/>
    </row>
    <row r="11" spans="2:8" x14ac:dyDescent="0.25">
      <c r="B11" s="7" t="s">
        <v>28</v>
      </c>
      <c r="C11" s="5"/>
      <c r="D11" s="5"/>
      <c r="E11" s="6"/>
      <c r="F11" s="34"/>
      <c r="G11" s="34"/>
      <c r="H11" s="34"/>
    </row>
    <row r="12" spans="2:8" x14ac:dyDescent="0.25">
      <c r="B12" s="36" t="s">
        <v>27</v>
      </c>
      <c r="C12" s="5"/>
      <c r="D12" s="5"/>
      <c r="E12" s="6"/>
      <c r="F12" s="34"/>
      <c r="G12" s="34"/>
      <c r="H12" s="34"/>
    </row>
    <row r="13" spans="2:8" x14ac:dyDescent="0.25">
      <c r="B13" s="7" t="s">
        <v>26</v>
      </c>
      <c r="C13" s="5"/>
      <c r="D13" s="5"/>
      <c r="E13" s="6"/>
      <c r="F13" s="34"/>
      <c r="G13" s="34"/>
      <c r="H13" s="34"/>
    </row>
    <row r="14" spans="2:8" x14ac:dyDescent="0.25">
      <c r="B14" s="36" t="s">
        <v>25</v>
      </c>
      <c r="C14" s="5"/>
      <c r="D14" s="5"/>
      <c r="E14" s="6"/>
      <c r="F14" s="34"/>
      <c r="G14" s="34"/>
      <c r="H14" s="34"/>
    </row>
    <row r="15" spans="2:8" x14ac:dyDescent="0.25">
      <c r="B15" s="12" t="s">
        <v>15</v>
      </c>
      <c r="C15" s="5"/>
      <c r="D15" s="5"/>
      <c r="E15" s="6"/>
      <c r="F15" s="34"/>
      <c r="G15" s="34"/>
      <c r="H15" s="34"/>
    </row>
    <row r="16" spans="2:8" x14ac:dyDescent="0.25">
      <c r="B16" s="36"/>
      <c r="C16" s="5"/>
      <c r="D16" s="5"/>
      <c r="E16" s="6"/>
      <c r="F16" s="34"/>
      <c r="G16" s="34"/>
      <c r="H16" s="34"/>
    </row>
    <row r="17" spans="2:8" ht="15.75" customHeight="1" x14ac:dyDescent="0.25">
      <c r="B17" s="7" t="s">
        <v>42</v>
      </c>
      <c r="C17" s="5"/>
      <c r="D17" s="5"/>
      <c r="E17" s="6"/>
      <c r="F17" s="34"/>
      <c r="G17" s="34"/>
      <c r="H17" s="34"/>
    </row>
    <row r="18" spans="2:8" ht="15.75" customHeight="1" x14ac:dyDescent="0.25">
      <c r="B18" s="7" t="s">
        <v>31</v>
      </c>
      <c r="C18" s="5"/>
      <c r="D18" s="5"/>
      <c r="E18" s="5"/>
      <c r="F18" s="34"/>
      <c r="G18" s="34"/>
      <c r="H18" s="34"/>
    </row>
    <row r="19" spans="2:8" x14ac:dyDescent="0.25">
      <c r="B19" s="38" t="s">
        <v>30</v>
      </c>
      <c r="C19" s="5"/>
      <c r="D19" s="5"/>
      <c r="E19" s="5"/>
      <c r="F19" s="34"/>
      <c r="G19" s="34"/>
      <c r="H19" s="34"/>
    </row>
    <row r="20" spans="2:8" x14ac:dyDescent="0.25">
      <c r="B20" s="37" t="s">
        <v>29</v>
      </c>
      <c r="C20" s="5"/>
      <c r="D20" s="5"/>
      <c r="E20" s="5"/>
      <c r="F20" s="34"/>
      <c r="G20" s="34"/>
      <c r="H20" s="34"/>
    </row>
    <row r="21" spans="2:8" x14ac:dyDescent="0.25">
      <c r="B21" s="37" t="s">
        <v>22</v>
      </c>
      <c r="C21" s="5"/>
      <c r="D21" s="5"/>
      <c r="E21" s="5"/>
      <c r="F21" s="34"/>
      <c r="G21" s="34"/>
      <c r="H21" s="34"/>
    </row>
    <row r="22" spans="2:8" x14ac:dyDescent="0.25">
      <c r="B22" s="7" t="s">
        <v>28</v>
      </c>
      <c r="C22" s="5"/>
      <c r="D22" s="5"/>
      <c r="E22" s="6"/>
      <c r="F22" s="34"/>
      <c r="G22" s="34"/>
      <c r="H22" s="34"/>
    </row>
    <row r="23" spans="2:8" x14ac:dyDescent="0.25">
      <c r="B23" s="36" t="s">
        <v>27</v>
      </c>
      <c r="C23" s="5"/>
      <c r="D23" s="5"/>
      <c r="E23" s="6"/>
      <c r="F23" s="34"/>
      <c r="G23" s="34"/>
      <c r="H23" s="34"/>
    </row>
    <row r="24" spans="2:8" x14ac:dyDescent="0.25">
      <c r="B24" s="7" t="s">
        <v>26</v>
      </c>
      <c r="C24" s="5"/>
      <c r="D24" s="5"/>
      <c r="E24" s="6"/>
      <c r="F24" s="34"/>
      <c r="G24" s="34"/>
      <c r="H24" s="34"/>
    </row>
    <row r="25" spans="2:8" x14ac:dyDescent="0.25">
      <c r="B25" s="36" t="s">
        <v>25</v>
      </c>
      <c r="C25" s="5"/>
      <c r="D25" s="5"/>
      <c r="E25" s="6"/>
      <c r="F25" s="34"/>
      <c r="G25" s="34"/>
      <c r="H25" s="34"/>
    </row>
    <row r="26" spans="2:8" x14ac:dyDescent="0.25">
      <c r="B26" s="12" t="s">
        <v>15</v>
      </c>
      <c r="C26" s="5"/>
      <c r="D26" s="5"/>
      <c r="E26" s="6"/>
      <c r="F26" s="34"/>
      <c r="G26" s="34"/>
      <c r="H26" s="34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0"/>
  <sheetViews>
    <sheetView tabSelected="1" zoomScaleNormal="100" workbookViewId="0">
      <selection activeCell="L8" sqref="L8"/>
    </sheetView>
  </sheetViews>
  <sheetFormatPr defaultRowHeight="15" x14ac:dyDescent="0.25"/>
  <cols>
    <col min="2" max="2" width="7.42578125" bestFit="1" customWidth="1"/>
    <col min="3" max="3" width="7" customWidth="1"/>
    <col min="4" max="4" width="6.28515625" customWidth="1"/>
    <col min="5" max="5" width="48.5703125" customWidth="1"/>
    <col min="6" max="6" width="14.85546875" customWidth="1"/>
    <col min="7" max="7" width="25.28515625" customWidth="1"/>
    <col min="8" max="8" width="25.28515625" style="187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183"/>
      <c r="I1" s="3"/>
    </row>
    <row r="2" spans="2:9" ht="18" customHeight="1" x14ac:dyDescent="0.25">
      <c r="B2" s="259" t="s">
        <v>10</v>
      </c>
      <c r="C2" s="296"/>
      <c r="D2" s="296"/>
      <c r="E2" s="296"/>
      <c r="F2" s="296"/>
      <c r="G2" s="296"/>
      <c r="H2" s="296"/>
      <c r="I2" s="296"/>
    </row>
    <row r="3" spans="2:9" ht="18" x14ac:dyDescent="0.25">
      <c r="B3" s="2"/>
      <c r="C3" s="2"/>
      <c r="D3" s="2"/>
      <c r="E3" s="2"/>
      <c r="F3" s="2"/>
      <c r="G3" s="2"/>
      <c r="H3" s="183"/>
      <c r="I3" s="3"/>
    </row>
    <row r="4" spans="2:9" ht="15.75" x14ac:dyDescent="0.25">
      <c r="B4" s="297" t="s">
        <v>69</v>
      </c>
      <c r="C4" s="297"/>
      <c r="D4" s="297"/>
      <c r="E4" s="297"/>
      <c r="F4" s="297"/>
      <c r="G4" s="297"/>
      <c r="H4" s="297"/>
      <c r="I4" s="297"/>
    </row>
    <row r="5" spans="2:9" ht="18" x14ac:dyDescent="0.25">
      <c r="B5" s="20"/>
      <c r="C5" s="20"/>
      <c r="D5" s="20"/>
      <c r="E5" s="20"/>
      <c r="F5" s="20"/>
      <c r="G5" s="20"/>
      <c r="H5" s="183"/>
      <c r="I5" s="3"/>
    </row>
    <row r="6" spans="2:9" ht="38.25" x14ac:dyDescent="0.25">
      <c r="B6" s="272" t="s">
        <v>6</v>
      </c>
      <c r="C6" s="273"/>
      <c r="D6" s="273"/>
      <c r="E6" s="274"/>
      <c r="F6" s="47" t="s">
        <v>49</v>
      </c>
      <c r="G6" s="47" t="s">
        <v>46</v>
      </c>
      <c r="H6" s="184" t="s">
        <v>70</v>
      </c>
      <c r="I6" s="47" t="s">
        <v>47</v>
      </c>
    </row>
    <row r="7" spans="2:9" s="33" customFormat="1" ht="15.75" customHeight="1" x14ac:dyDescent="0.2">
      <c r="B7" s="269">
        <v>1</v>
      </c>
      <c r="C7" s="270"/>
      <c r="D7" s="270"/>
      <c r="E7" s="271"/>
      <c r="F7" s="48">
        <v>2</v>
      </c>
      <c r="G7" s="48">
        <v>3</v>
      </c>
      <c r="H7" s="216">
        <v>4</v>
      </c>
      <c r="I7" s="48" t="s">
        <v>44</v>
      </c>
    </row>
    <row r="8" spans="2:9" s="50" customFormat="1" ht="30" customHeight="1" x14ac:dyDescent="0.25">
      <c r="B8" s="298">
        <v>11453</v>
      </c>
      <c r="C8" s="299"/>
      <c r="D8" s="300"/>
      <c r="E8" s="221" t="s">
        <v>147</v>
      </c>
      <c r="F8" s="218"/>
      <c r="G8" s="220">
        <f>+G9+G15+G21+G27</f>
        <v>952159.2</v>
      </c>
      <c r="H8" s="220">
        <f>+H9+H15+H21+H27</f>
        <v>476404.73000000004</v>
      </c>
      <c r="I8" s="222">
        <f>+H8/G8</f>
        <v>0.50034146600694507</v>
      </c>
    </row>
    <row r="9" spans="2:9" s="50" customFormat="1" ht="30" customHeight="1" x14ac:dyDescent="0.25">
      <c r="B9" s="289" t="s">
        <v>158</v>
      </c>
      <c r="C9" s="290"/>
      <c r="D9" s="291"/>
      <c r="E9" s="217" t="s">
        <v>159</v>
      </c>
      <c r="F9" s="218"/>
      <c r="G9" s="219">
        <f>+G10</f>
        <v>159.19999999999999</v>
      </c>
      <c r="H9" s="219">
        <f>+H10</f>
        <v>159.19999999999999</v>
      </c>
      <c r="I9" s="222">
        <f t="shared" ref="I9:I71" si="0">+H9/G9</f>
        <v>1</v>
      </c>
    </row>
    <row r="10" spans="2:9" s="50" customFormat="1" ht="30" customHeight="1" x14ac:dyDescent="0.25">
      <c r="B10" s="292" t="s">
        <v>160</v>
      </c>
      <c r="C10" s="293"/>
      <c r="D10" s="294"/>
      <c r="E10" s="210" t="s">
        <v>161</v>
      </c>
      <c r="F10" s="202"/>
      <c r="G10" s="213">
        <f>+G12</f>
        <v>159.19999999999999</v>
      </c>
      <c r="H10" s="213">
        <f>+H12</f>
        <v>159.19999999999999</v>
      </c>
      <c r="I10" s="222">
        <f t="shared" si="0"/>
        <v>1</v>
      </c>
    </row>
    <row r="11" spans="2:9" s="50" customFormat="1" ht="30" customHeight="1" x14ac:dyDescent="0.25">
      <c r="B11" s="281" t="s">
        <v>166</v>
      </c>
      <c r="C11" s="282"/>
      <c r="D11" s="283"/>
      <c r="E11" s="193" t="s">
        <v>153</v>
      </c>
      <c r="F11" s="147"/>
      <c r="G11" s="165"/>
      <c r="H11" s="165"/>
      <c r="I11" s="222"/>
    </row>
    <row r="12" spans="2:9" s="50" customFormat="1" ht="30" customHeight="1" x14ac:dyDescent="0.25">
      <c r="B12" s="281">
        <v>3</v>
      </c>
      <c r="C12" s="282"/>
      <c r="D12" s="283"/>
      <c r="E12" s="168" t="s">
        <v>3</v>
      </c>
      <c r="F12" s="147"/>
      <c r="G12" s="165">
        <f>+G13</f>
        <v>159.19999999999999</v>
      </c>
      <c r="H12" s="165">
        <f>+H14</f>
        <v>159.19999999999999</v>
      </c>
      <c r="I12" s="222">
        <f t="shared" si="0"/>
        <v>1</v>
      </c>
    </row>
    <row r="13" spans="2:9" s="50" customFormat="1" ht="20.100000000000001" customHeight="1" x14ac:dyDescent="0.25">
      <c r="B13" s="295">
        <v>32</v>
      </c>
      <c r="C13" s="295"/>
      <c r="D13" s="295"/>
      <c r="E13" s="156" t="s">
        <v>12</v>
      </c>
      <c r="F13" s="155"/>
      <c r="G13" s="158">
        <v>159.19999999999999</v>
      </c>
      <c r="H13" s="158"/>
      <c r="I13" s="222">
        <f t="shared" si="0"/>
        <v>0</v>
      </c>
    </row>
    <row r="14" spans="2:9" s="50" customFormat="1" ht="30" customHeight="1" x14ac:dyDescent="0.25">
      <c r="B14" s="211"/>
      <c r="C14" s="212"/>
      <c r="D14" s="176">
        <v>3299</v>
      </c>
      <c r="E14" s="176" t="s">
        <v>124</v>
      </c>
      <c r="F14" s="146"/>
      <c r="G14" s="146"/>
      <c r="H14" s="175">
        <v>159.19999999999999</v>
      </c>
      <c r="I14" s="222"/>
    </row>
    <row r="15" spans="2:9" s="50" customFormat="1" ht="30" customHeight="1" x14ac:dyDescent="0.25">
      <c r="B15" s="289" t="s">
        <v>148</v>
      </c>
      <c r="C15" s="290"/>
      <c r="D15" s="291"/>
      <c r="E15" s="217" t="s">
        <v>149</v>
      </c>
      <c r="F15" s="218"/>
      <c r="G15" s="219">
        <f>+G16</f>
        <v>500</v>
      </c>
      <c r="H15" s="219">
        <f>+H16</f>
        <v>491.87</v>
      </c>
      <c r="I15" s="222">
        <f t="shared" si="0"/>
        <v>0.98374000000000006</v>
      </c>
    </row>
    <row r="16" spans="2:9" s="50" customFormat="1" ht="30" customHeight="1" x14ac:dyDescent="0.25">
      <c r="B16" s="292" t="s">
        <v>151</v>
      </c>
      <c r="C16" s="293"/>
      <c r="D16" s="294"/>
      <c r="E16" s="210" t="s">
        <v>150</v>
      </c>
      <c r="F16" s="202"/>
      <c r="G16" s="213">
        <f>+G18</f>
        <v>500</v>
      </c>
      <c r="H16" s="213">
        <f>+H18</f>
        <v>491.87</v>
      </c>
      <c r="I16" s="222">
        <f t="shared" si="0"/>
        <v>0.98374000000000006</v>
      </c>
    </row>
    <row r="17" spans="2:9" s="50" customFormat="1" ht="30" customHeight="1" x14ac:dyDescent="0.25">
      <c r="B17" s="281" t="s">
        <v>166</v>
      </c>
      <c r="C17" s="282"/>
      <c r="D17" s="283"/>
      <c r="E17" s="193" t="s">
        <v>153</v>
      </c>
      <c r="F17" s="147"/>
      <c r="G17" s="165"/>
      <c r="H17" s="165"/>
      <c r="I17" s="222"/>
    </row>
    <row r="18" spans="2:9" s="50" customFormat="1" ht="30" customHeight="1" x14ac:dyDescent="0.25">
      <c r="B18" s="281">
        <v>3</v>
      </c>
      <c r="C18" s="282"/>
      <c r="D18" s="283"/>
      <c r="E18" s="168" t="s">
        <v>3</v>
      </c>
      <c r="F18" s="147"/>
      <c r="G18" s="165">
        <f>+G19</f>
        <v>500</v>
      </c>
      <c r="H18" s="165">
        <f>+H19</f>
        <v>491.87</v>
      </c>
      <c r="I18" s="222">
        <f t="shared" si="0"/>
        <v>0.98374000000000006</v>
      </c>
    </row>
    <row r="19" spans="2:9" s="50" customFormat="1" ht="20.100000000000001" customHeight="1" x14ac:dyDescent="0.25">
      <c r="B19" s="295">
        <v>32</v>
      </c>
      <c r="C19" s="295"/>
      <c r="D19" s="295"/>
      <c r="E19" s="156" t="s">
        <v>12</v>
      </c>
      <c r="F19" s="155"/>
      <c r="G19" s="215">
        <v>500</v>
      </c>
      <c r="H19" s="158">
        <f>+H20</f>
        <v>491.87</v>
      </c>
      <c r="I19" s="222">
        <f t="shared" si="0"/>
        <v>0.98374000000000006</v>
      </c>
    </row>
    <row r="20" spans="2:9" s="50" customFormat="1" ht="30" customHeight="1" x14ac:dyDescent="0.25">
      <c r="B20" s="211"/>
      <c r="C20" s="212"/>
      <c r="D20" s="176">
        <v>3221</v>
      </c>
      <c r="E20" s="176" t="s">
        <v>152</v>
      </c>
      <c r="F20" s="138"/>
      <c r="G20" s="51"/>
      <c r="H20" s="175">
        <v>491.87</v>
      </c>
      <c r="I20" s="222"/>
    </row>
    <row r="21" spans="2:9" s="50" customFormat="1" ht="30" customHeight="1" x14ac:dyDescent="0.25">
      <c r="B21" s="289" t="s">
        <v>154</v>
      </c>
      <c r="C21" s="290"/>
      <c r="D21" s="291"/>
      <c r="E21" s="217" t="s">
        <v>155</v>
      </c>
      <c r="F21" s="218"/>
      <c r="G21" s="219">
        <f>+G22</f>
        <v>2000</v>
      </c>
      <c r="H21" s="219">
        <f>+H22</f>
        <v>864</v>
      </c>
      <c r="I21" s="222">
        <f t="shared" si="0"/>
        <v>0.432</v>
      </c>
    </row>
    <row r="22" spans="2:9" s="50" customFormat="1" ht="30" customHeight="1" x14ac:dyDescent="0.25">
      <c r="B22" s="292" t="s">
        <v>156</v>
      </c>
      <c r="C22" s="293"/>
      <c r="D22" s="294"/>
      <c r="E22" s="210" t="s">
        <v>157</v>
      </c>
      <c r="F22" s="202"/>
      <c r="G22" s="213">
        <f>+G24</f>
        <v>2000</v>
      </c>
      <c r="H22" s="213">
        <f>+H24</f>
        <v>864</v>
      </c>
      <c r="I22" s="222">
        <f t="shared" si="0"/>
        <v>0.432</v>
      </c>
    </row>
    <row r="23" spans="2:9" s="50" customFormat="1" ht="30" customHeight="1" x14ac:dyDescent="0.25">
      <c r="B23" s="281" t="s">
        <v>166</v>
      </c>
      <c r="C23" s="282"/>
      <c r="D23" s="283"/>
      <c r="E23" s="193" t="s">
        <v>153</v>
      </c>
      <c r="F23" s="147"/>
      <c r="G23" s="165"/>
      <c r="H23" s="165"/>
      <c r="I23" s="222"/>
    </row>
    <row r="24" spans="2:9" s="50" customFormat="1" ht="30" customHeight="1" x14ac:dyDescent="0.25">
      <c r="B24" s="281">
        <v>3</v>
      </c>
      <c r="C24" s="282"/>
      <c r="D24" s="283"/>
      <c r="E24" s="168" t="s">
        <v>3</v>
      </c>
      <c r="F24" s="147"/>
      <c r="G24" s="165">
        <f>+G25</f>
        <v>2000</v>
      </c>
      <c r="H24" s="165">
        <f>+H25</f>
        <v>864</v>
      </c>
      <c r="I24" s="222">
        <f t="shared" si="0"/>
        <v>0.432</v>
      </c>
    </row>
    <row r="25" spans="2:9" s="50" customFormat="1" ht="20.100000000000001" customHeight="1" x14ac:dyDescent="0.25">
      <c r="B25" s="295">
        <v>32</v>
      </c>
      <c r="C25" s="295"/>
      <c r="D25" s="295"/>
      <c r="E25" s="156" t="s">
        <v>12</v>
      </c>
      <c r="F25" s="155"/>
      <c r="G25" s="158">
        <v>2000</v>
      </c>
      <c r="H25" s="158">
        <f>+H26</f>
        <v>864</v>
      </c>
      <c r="I25" s="222">
        <f t="shared" si="0"/>
        <v>0.432</v>
      </c>
    </row>
    <row r="26" spans="2:9" s="50" customFormat="1" ht="30" customHeight="1" x14ac:dyDescent="0.25">
      <c r="B26" s="211"/>
      <c r="C26" s="212"/>
      <c r="D26" s="176">
        <v>3222</v>
      </c>
      <c r="E26" s="176" t="s">
        <v>206</v>
      </c>
      <c r="F26" s="138"/>
      <c r="G26" s="214"/>
      <c r="H26" s="186">
        <v>864</v>
      </c>
      <c r="I26" s="222"/>
    </row>
    <row r="27" spans="2:9" ht="30" customHeight="1" x14ac:dyDescent="0.25">
      <c r="B27" s="289" t="s">
        <v>162</v>
      </c>
      <c r="C27" s="290"/>
      <c r="D27" s="291"/>
      <c r="E27" s="217" t="s">
        <v>163</v>
      </c>
      <c r="F27" s="218"/>
      <c r="G27" s="219">
        <f>+G28+G60+G74+G79+G84+G123+G128+G135+G152+G159+G166+G171</f>
        <v>949500</v>
      </c>
      <c r="H27" s="219">
        <f>+H28+H60+H74+H79+H84+H123+H128+H135+H152+H159+H166+H171</f>
        <v>474889.66000000003</v>
      </c>
      <c r="I27" s="222">
        <f t="shared" si="0"/>
        <v>0.50014708794102158</v>
      </c>
    </row>
    <row r="28" spans="2:9" ht="35.1" customHeight="1" x14ac:dyDescent="0.25">
      <c r="B28" s="278" t="s">
        <v>164</v>
      </c>
      <c r="C28" s="279"/>
      <c r="D28" s="280"/>
      <c r="E28" s="197" t="s">
        <v>165</v>
      </c>
      <c r="F28" s="202"/>
      <c r="G28" s="199">
        <f>+G30+G52</f>
        <v>683000</v>
      </c>
      <c r="H28" s="199">
        <f>+H30+H52</f>
        <v>367411.17</v>
      </c>
      <c r="I28" s="222">
        <f t="shared" si="0"/>
        <v>0.53793729136163981</v>
      </c>
    </row>
    <row r="29" spans="2:9" ht="16.5" customHeight="1" x14ac:dyDescent="0.25">
      <c r="B29" s="281" t="s">
        <v>166</v>
      </c>
      <c r="C29" s="282"/>
      <c r="D29" s="283"/>
      <c r="E29" s="193" t="s">
        <v>153</v>
      </c>
      <c r="F29" s="147"/>
      <c r="G29" s="153"/>
      <c r="H29" s="149"/>
      <c r="I29" s="222"/>
    </row>
    <row r="30" spans="2:9" ht="15" customHeight="1" x14ac:dyDescent="0.25">
      <c r="B30" s="281">
        <v>3</v>
      </c>
      <c r="C30" s="282"/>
      <c r="D30" s="283"/>
      <c r="E30" s="168" t="s">
        <v>3</v>
      </c>
      <c r="F30" s="169"/>
      <c r="G30" s="170">
        <f>+G31+G49</f>
        <v>55000</v>
      </c>
      <c r="H30" s="170">
        <f>+H31+H49</f>
        <v>29511.08</v>
      </c>
      <c r="I30" s="222">
        <f t="shared" si="0"/>
        <v>0.53656509090909099</v>
      </c>
    </row>
    <row r="31" spans="2:9" ht="20.100000000000001" customHeight="1" x14ac:dyDescent="0.25">
      <c r="B31" s="275">
        <v>32</v>
      </c>
      <c r="C31" s="276"/>
      <c r="D31" s="277"/>
      <c r="E31" s="154" t="s">
        <v>12</v>
      </c>
      <c r="F31" s="159"/>
      <c r="G31" s="157">
        <v>54535</v>
      </c>
      <c r="H31" s="160">
        <f>SUM(H32:H48)</f>
        <v>29271.81</v>
      </c>
      <c r="I31" s="222">
        <f t="shared" si="0"/>
        <v>0.53675272760612458</v>
      </c>
    </row>
    <row r="32" spans="2:9" ht="15" customHeight="1" x14ac:dyDescent="0.25">
      <c r="B32" s="139"/>
      <c r="C32" s="140"/>
      <c r="D32" s="176">
        <v>3211</v>
      </c>
      <c r="E32" s="176" t="s">
        <v>24</v>
      </c>
      <c r="F32" s="34"/>
      <c r="G32" s="141"/>
      <c r="H32" s="179">
        <v>1260.9100000000001</v>
      </c>
      <c r="I32" s="222"/>
    </row>
    <row r="33" spans="2:9" ht="15" customHeight="1" x14ac:dyDescent="0.25">
      <c r="B33" s="139"/>
      <c r="C33" s="140"/>
      <c r="D33" s="176">
        <v>3221</v>
      </c>
      <c r="E33" s="176" t="s">
        <v>204</v>
      </c>
      <c r="F33" s="34"/>
      <c r="G33" s="141"/>
      <c r="H33" s="185">
        <v>2427.5</v>
      </c>
      <c r="I33" s="222"/>
    </row>
    <row r="34" spans="2:9" ht="15" customHeight="1" x14ac:dyDescent="0.25">
      <c r="B34" s="139"/>
      <c r="C34" s="140"/>
      <c r="D34" s="176">
        <v>3223</v>
      </c>
      <c r="E34" s="176" t="s">
        <v>108</v>
      </c>
      <c r="F34" s="34"/>
      <c r="G34" s="141"/>
      <c r="H34" s="185">
        <v>3967.87</v>
      </c>
      <c r="I34" s="222"/>
    </row>
    <row r="35" spans="2:9" ht="15" customHeight="1" x14ac:dyDescent="0.25">
      <c r="B35" s="139"/>
      <c r="C35" s="140"/>
      <c r="D35" s="176">
        <v>3224</v>
      </c>
      <c r="E35" s="176" t="s">
        <v>109</v>
      </c>
      <c r="F35" s="34"/>
      <c r="G35" s="141"/>
      <c r="H35" s="185">
        <v>765.75</v>
      </c>
      <c r="I35" s="222"/>
    </row>
    <row r="36" spans="2:9" ht="15" customHeight="1" x14ac:dyDescent="0.25">
      <c r="B36" s="139"/>
      <c r="C36" s="140"/>
      <c r="D36" s="176">
        <v>3227</v>
      </c>
      <c r="E36" s="176" t="s">
        <v>111</v>
      </c>
      <c r="F36" s="34"/>
      <c r="G36" s="141"/>
      <c r="H36" s="185">
        <v>45.43</v>
      </c>
      <c r="I36" s="222"/>
    </row>
    <row r="37" spans="2:9" ht="15" customHeight="1" x14ac:dyDescent="0.25">
      <c r="B37" s="139"/>
      <c r="C37" s="140"/>
      <c r="D37" s="176">
        <v>3231</v>
      </c>
      <c r="E37" s="176" t="s">
        <v>112</v>
      </c>
      <c r="F37" s="34"/>
      <c r="G37" s="141"/>
      <c r="H37" s="185">
        <v>779.12</v>
      </c>
      <c r="I37" s="222"/>
    </row>
    <row r="38" spans="2:9" ht="15" customHeight="1" x14ac:dyDescent="0.25">
      <c r="B38" s="139"/>
      <c r="C38" s="140"/>
      <c r="D38" s="176">
        <v>3232</v>
      </c>
      <c r="E38" s="176" t="s">
        <v>113</v>
      </c>
      <c r="F38" s="34"/>
      <c r="G38" s="141"/>
      <c r="H38" s="185">
        <v>1377.78</v>
      </c>
      <c r="I38" s="222"/>
    </row>
    <row r="39" spans="2:9" ht="15" customHeight="1" x14ac:dyDescent="0.25">
      <c r="B39" s="139"/>
      <c r="C39" s="140"/>
      <c r="D39" s="176">
        <v>3234</v>
      </c>
      <c r="E39" s="176" t="s">
        <v>114</v>
      </c>
      <c r="F39" s="34"/>
      <c r="G39" s="141"/>
      <c r="H39" s="185">
        <v>3894.81</v>
      </c>
      <c r="I39" s="222"/>
    </row>
    <row r="40" spans="2:9" ht="15" customHeight="1" x14ac:dyDescent="0.25">
      <c r="B40" s="139"/>
      <c r="C40" s="140"/>
      <c r="D40" s="176">
        <v>3235</v>
      </c>
      <c r="E40" s="176" t="s">
        <v>115</v>
      </c>
      <c r="F40" s="34"/>
      <c r="G40" s="141"/>
      <c r="H40" s="185">
        <v>9543.42</v>
      </c>
      <c r="I40" s="222"/>
    </row>
    <row r="41" spans="2:9" ht="15" customHeight="1" x14ac:dyDescent="0.25">
      <c r="B41" s="139"/>
      <c r="C41" s="140"/>
      <c r="D41" s="176">
        <v>3236</v>
      </c>
      <c r="E41" s="176" t="s">
        <v>116</v>
      </c>
      <c r="F41" s="34"/>
      <c r="G41" s="141"/>
      <c r="H41" s="185">
        <v>43.8</v>
      </c>
      <c r="I41" s="222"/>
    </row>
    <row r="42" spans="2:9" ht="15" customHeight="1" x14ac:dyDescent="0.25">
      <c r="B42" s="139"/>
      <c r="C42" s="140"/>
      <c r="D42" s="176">
        <v>3237</v>
      </c>
      <c r="E42" s="176" t="s">
        <v>117</v>
      </c>
      <c r="F42" s="34"/>
      <c r="G42" s="141"/>
      <c r="H42" s="185">
        <v>1609.45</v>
      </c>
      <c r="I42" s="222"/>
    </row>
    <row r="43" spans="2:9" ht="15" customHeight="1" x14ac:dyDescent="0.25">
      <c r="B43" s="139"/>
      <c r="C43" s="140"/>
      <c r="D43" s="176">
        <v>3238</v>
      </c>
      <c r="E43" s="176" t="s">
        <v>118</v>
      </c>
      <c r="F43" s="34"/>
      <c r="G43" s="141"/>
      <c r="H43" s="185">
        <v>1621.54</v>
      </c>
      <c r="I43" s="222"/>
    </row>
    <row r="44" spans="2:9" ht="15" customHeight="1" x14ac:dyDescent="0.25">
      <c r="B44" s="139"/>
      <c r="C44" s="140"/>
      <c r="D44" s="176">
        <v>3239</v>
      </c>
      <c r="E44" s="176" t="s">
        <v>119</v>
      </c>
      <c r="F44" s="34"/>
      <c r="G44" s="141"/>
      <c r="H44" s="185">
        <v>387.12</v>
      </c>
      <c r="I44" s="222"/>
    </row>
    <row r="45" spans="2:9" ht="15" customHeight="1" x14ac:dyDescent="0.25">
      <c r="B45" s="139"/>
      <c r="C45" s="140"/>
      <c r="D45" s="176">
        <v>3292</v>
      </c>
      <c r="E45" s="176" t="s">
        <v>121</v>
      </c>
      <c r="F45" s="34"/>
      <c r="G45" s="141"/>
      <c r="H45" s="185">
        <v>1187.25</v>
      </c>
      <c r="I45" s="222"/>
    </row>
    <row r="46" spans="2:9" ht="15" customHeight="1" x14ac:dyDescent="0.25">
      <c r="B46" s="139"/>
      <c r="C46" s="140"/>
      <c r="D46" s="176">
        <v>3294</v>
      </c>
      <c r="E46" s="176" t="s">
        <v>122</v>
      </c>
      <c r="F46" s="34"/>
      <c r="G46" s="141"/>
      <c r="H46" s="185">
        <v>55</v>
      </c>
      <c r="I46" s="222"/>
    </row>
    <row r="47" spans="2:9" ht="15" customHeight="1" x14ac:dyDescent="0.25">
      <c r="B47" s="139"/>
      <c r="C47" s="140"/>
      <c r="D47" s="176">
        <v>3295</v>
      </c>
      <c r="E47" s="176" t="s">
        <v>123</v>
      </c>
      <c r="F47" s="34"/>
      <c r="G47" s="141"/>
      <c r="H47" s="185">
        <v>248.88</v>
      </c>
      <c r="I47" s="222"/>
    </row>
    <row r="48" spans="2:9" ht="15" customHeight="1" x14ac:dyDescent="0.25">
      <c r="B48" s="139"/>
      <c r="C48" s="140"/>
      <c r="D48" s="176">
        <v>3299</v>
      </c>
      <c r="E48" s="176" t="s">
        <v>124</v>
      </c>
      <c r="F48" s="34"/>
      <c r="G48" s="141"/>
      <c r="H48" s="185">
        <v>56.18</v>
      </c>
      <c r="I48" s="222"/>
    </row>
    <row r="49" spans="2:9" ht="20.100000000000001" customHeight="1" x14ac:dyDescent="0.25">
      <c r="B49" s="161">
        <v>34</v>
      </c>
      <c r="C49" s="162"/>
      <c r="D49" s="162"/>
      <c r="E49" s="178" t="s">
        <v>125</v>
      </c>
      <c r="F49" s="159"/>
      <c r="G49" s="157">
        <v>465</v>
      </c>
      <c r="H49" s="160">
        <f>+H50</f>
        <v>239.27</v>
      </c>
      <c r="I49" s="222">
        <f t="shared" si="0"/>
        <v>0.51455913978494627</v>
      </c>
    </row>
    <row r="50" spans="2:9" ht="15" customHeight="1" x14ac:dyDescent="0.25">
      <c r="B50" s="139"/>
      <c r="C50" s="140"/>
      <c r="D50" s="176">
        <v>3431</v>
      </c>
      <c r="E50" s="176" t="s">
        <v>126</v>
      </c>
      <c r="F50" s="34"/>
      <c r="G50" s="141"/>
      <c r="H50" s="185">
        <v>239.27</v>
      </c>
      <c r="I50" s="222"/>
    </row>
    <row r="51" spans="2:9" ht="15" customHeight="1" x14ac:dyDescent="0.25">
      <c r="B51" s="281" t="s">
        <v>167</v>
      </c>
      <c r="C51" s="282"/>
      <c r="D51" s="283"/>
      <c r="E51" s="193" t="s">
        <v>168</v>
      </c>
      <c r="F51" s="150"/>
      <c r="G51" s="148"/>
      <c r="H51" s="151"/>
      <c r="I51" s="222"/>
    </row>
    <row r="52" spans="2:9" ht="15" customHeight="1" x14ac:dyDescent="0.25">
      <c r="B52" s="171">
        <v>3</v>
      </c>
      <c r="C52" s="172"/>
      <c r="D52" s="168"/>
      <c r="E52" s="168" t="s">
        <v>3</v>
      </c>
      <c r="F52" s="173"/>
      <c r="G52" s="170">
        <f>+G53+G57</f>
        <v>628000</v>
      </c>
      <c r="H52" s="174">
        <f>+H53+H57</f>
        <v>337900.08999999997</v>
      </c>
      <c r="I52" s="222">
        <f t="shared" si="0"/>
        <v>0.53805746815286615</v>
      </c>
    </row>
    <row r="53" spans="2:9" ht="20.100000000000001" customHeight="1" x14ac:dyDescent="0.25">
      <c r="B53" s="161">
        <v>31</v>
      </c>
      <c r="C53" s="162"/>
      <c r="D53" s="163"/>
      <c r="E53" s="154" t="s">
        <v>4</v>
      </c>
      <c r="F53" s="159"/>
      <c r="G53" s="157">
        <v>601000</v>
      </c>
      <c r="H53" s="160">
        <f>+H54+H55+H56</f>
        <v>321899.49</v>
      </c>
      <c r="I53" s="222">
        <f t="shared" si="0"/>
        <v>0.53560647254575711</v>
      </c>
    </row>
    <row r="54" spans="2:9" ht="15" customHeight="1" x14ac:dyDescent="0.25">
      <c r="B54" s="188"/>
      <c r="C54" s="188"/>
      <c r="D54" s="190">
        <v>3111</v>
      </c>
      <c r="E54" s="145" t="s">
        <v>23</v>
      </c>
      <c r="F54" s="34"/>
      <c r="G54" s="141"/>
      <c r="H54" s="179">
        <v>266189.07</v>
      </c>
      <c r="I54" s="222"/>
    </row>
    <row r="55" spans="2:9" ht="15" customHeight="1" x14ac:dyDescent="0.25">
      <c r="B55" s="188"/>
      <c r="C55" s="188"/>
      <c r="D55" s="190">
        <v>3121</v>
      </c>
      <c r="E55" s="145" t="s">
        <v>103</v>
      </c>
      <c r="F55" s="34"/>
      <c r="G55" s="141"/>
      <c r="H55" s="179">
        <v>11789.23</v>
      </c>
      <c r="I55" s="222"/>
    </row>
    <row r="56" spans="2:9" ht="15" customHeight="1" x14ac:dyDescent="0.25">
      <c r="B56" s="188"/>
      <c r="C56" s="188"/>
      <c r="D56" s="190">
        <v>3132</v>
      </c>
      <c r="E56" s="145" t="s">
        <v>104</v>
      </c>
      <c r="F56" s="34"/>
      <c r="G56" s="141"/>
      <c r="H56" s="179">
        <v>43921.19</v>
      </c>
      <c r="I56" s="222"/>
    </row>
    <row r="57" spans="2:9" ht="20.100000000000001" customHeight="1" x14ac:dyDescent="0.25">
      <c r="B57" s="161">
        <v>32</v>
      </c>
      <c r="C57" s="162"/>
      <c r="D57" s="163"/>
      <c r="E57" s="154" t="s">
        <v>12</v>
      </c>
      <c r="F57" s="159"/>
      <c r="G57" s="157">
        <v>27000</v>
      </c>
      <c r="H57" s="160">
        <f>+H58+H59</f>
        <v>16000.6</v>
      </c>
      <c r="I57" s="222">
        <f t="shared" si="0"/>
        <v>0.59261481481481482</v>
      </c>
    </row>
    <row r="58" spans="2:9" ht="15" customHeight="1" x14ac:dyDescent="0.25">
      <c r="B58" s="188"/>
      <c r="C58" s="188"/>
      <c r="D58" s="190">
        <v>3212</v>
      </c>
      <c r="E58" s="145" t="s">
        <v>105</v>
      </c>
      <c r="F58" s="34"/>
      <c r="G58" s="141"/>
      <c r="H58" s="179">
        <v>15176.17</v>
      </c>
      <c r="I58" s="222"/>
    </row>
    <row r="59" spans="2:9" ht="15" customHeight="1" x14ac:dyDescent="0.25">
      <c r="B59" s="188"/>
      <c r="C59" s="188"/>
      <c r="D59" s="190">
        <v>3295</v>
      </c>
      <c r="E59" s="145" t="s">
        <v>123</v>
      </c>
      <c r="F59" s="34"/>
      <c r="G59" s="141"/>
      <c r="H59" s="179">
        <v>824.43</v>
      </c>
      <c r="I59" s="222"/>
    </row>
    <row r="60" spans="2:9" ht="35.1" customHeight="1" x14ac:dyDescent="0.25">
      <c r="B60" s="278" t="s">
        <v>170</v>
      </c>
      <c r="C60" s="279"/>
      <c r="D60" s="280"/>
      <c r="E60" s="201" t="s">
        <v>169</v>
      </c>
      <c r="F60" s="198"/>
      <c r="G60" s="199">
        <f>+G62+G70</f>
        <v>73000</v>
      </c>
      <c r="H60" s="199">
        <f>+H62+H70</f>
        <v>39882.549999999996</v>
      </c>
      <c r="I60" s="222">
        <f t="shared" si="0"/>
        <v>0.546336301369863</v>
      </c>
    </row>
    <row r="61" spans="2:9" x14ac:dyDescent="0.25">
      <c r="B61" s="281" t="s">
        <v>166</v>
      </c>
      <c r="C61" s="282"/>
      <c r="D61" s="283"/>
      <c r="E61" s="193" t="s">
        <v>153</v>
      </c>
      <c r="F61" s="150"/>
      <c r="G61" s="153"/>
      <c r="H61" s="151"/>
      <c r="I61" s="222"/>
    </row>
    <row r="62" spans="2:9" x14ac:dyDescent="0.25">
      <c r="B62" s="281">
        <v>3</v>
      </c>
      <c r="C62" s="282"/>
      <c r="D62" s="283"/>
      <c r="E62" s="168" t="s">
        <v>3</v>
      </c>
      <c r="F62" s="173"/>
      <c r="G62" s="170">
        <f>+G63+G67</f>
        <v>57000</v>
      </c>
      <c r="H62" s="174">
        <f>+H63+H67</f>
        <v>31686.969999999998</v>
      </c>
      <c r="I62" s="222">
        <f t="shared" si="0"/>
        <v>0.55591175438596485</v>
      </c>
    </row>
    <row r="63" spans="2:9" ht="20.100000000000001" customHeight="1" x14ac:dyDescent="0.25">
      <c r="B63" s="275">
        <v>31</v>
      </c>
      <c r="C63" s="276"/>
      <c r="D63" s="277"/>
      <c r="E63" s="154" t="s">
        <v>4</v>
      </c>
      <c r="F63" s="159"/>
      <c r="G63" s="157">
        <v>55670</v>
      </c>
      <c r="H63" s="160">
        <f>+H64+H65+H66</f>
        <v>30917.71</v>
      </c>
      <c r="I63" s="222">
        <f t="shared" si="0"/>
        <v>0.55537470810131129</v>
      </c>
    </row>
    <row r="64" spans="2:9" ht="20.100000000000001" customHeight="1" x14ac:dyDescent="0.25">
      <c r="B64" s="191"/>
      <c r="C64" s="191"/>
      <c r="D64" s="190">
        <v>3111</v>
      </c>
      <c r="E64" s="192" t="s">
        <v>23</v>
      </c>
      <c r="F64" s="182"/>
      <c r="G64" s="102"/>
      <c r="H64" s="185">
        <v>26023.78</v>
      </c>
      <c r="I64" s="222"/>
    </row>
    <row r="65" spans="2:9" ht="20.100000000000001" customHeight="1" x14ac:dyDescent="0.25">
      <c r="B65" s="191"/>
      <c r="C65" s="191"/>
      <c r="D65" s="190">
        <v>3121</v>
      </c>
      <c r="E65" s="192" t="s">
        <v>103</v>
      </c>
      <c r="F65" s="182"/>
      <c r="G65" s="102"/>
      <c r="H65" s="185">
        <v>600</v>
      </c>
      <c r="I65" s="222"/>
    </row>
    <row r="66" spans="2:9" ht="20.100000000000001" customHeight="1" x14ac:dyDescent="0.25">
      <c r="B66" s="191"/>
      <c r="C66" s="191"/>
      <c r="D66" s="190">
        <v>3132</v>
      </c>
      <c r="E66" s="192" t="s">
        <v>104</v>
      </c>
      <c r="F66" s="182"/>
      <c r="G66" s="102"/>
      <c r="H66" s="186">
        <v>4293.93</v>
      </c>
      <c r="I66" s="222"/>
    </row>
    <row r="67" spans="2:9" ht="20.100000000000001" customHeight="1" x14ac:dyDescent="0.25">
      <c r="B67" s="287">
        <v>32</v>
      </c>
      <c r="C67" s="287"/>
      <c r="D67" s="287"/>
      <c r="E67" s="154" t="s">
        <v>12</v>
      </c>
      <c r="F67" s="159"/>
      <c r="G67" s="157">
        <v>1330</v>
      </c>
      <c r="H67" s="160">
        <f>+H68</f>
        <v>769.26</v>
      </c>
      <c r="I67" s="222">
        <f t="shared" si="0"/>
        <v>0.57839097744360901</v>
      </c>
    </row>
    <row r="68" spans="2:9" ht="20.100000000000001" customHeight="1" x14ac:dyDescent="0.25">
      <c r="B68" s="191"/>
      <c r="C68" s="191"/>
      <c r="D68" s="176">
        <v>3221</v>
      </c>
      <c r="E68" s="145" t="s">
        <v>204</v>
      </c>
      <c r="F68" s="182"/>
      <c r="G68" s="102"/>
      <c r="H68" s="186">
        <v>769.26</v>
      </c>
      <c r="I68" s="222"/>
    </row>
    <row r="69" spans="2:9" x14ac:dyDescent="0.25">
      <c r="B69" s="288" t="s">
        <v>171</v>
      </c>
      <c r="C69" s="288"/>
      <c r="D69" s="288"/>
      <c r="E69" s="195" t="s">
        <v>172</v>
      </c>
      <c r="F69" s="166"/>
      <c r="G69" s="164"/>
      <c r="H69" s="167"/>
      <c r="I69" s="222"/>
    </row>
    <row r="70" spans="2:9" x14ac:dyDescent="0.25">
      <c r="B70" s="281">
        <v>3</v>
      </c>
      <c r="C70" s="282"/>
      <c r="D70" s="283"/>
      <c r="E70" s="168" t="s">
        <v>3</v>
      </c>
      <c r="F70" s="173"/>
      <c r="G70" s="170">
        <f>+G71</f>
        <v>16000</v>
      </c>
      <c r="H70" s="174">
        <f>+H71</f>
        <v>8195.58</v>
      </c>
      <c r="I70" s="222">
        <f t="shared" si="0"/>
        <v>0.51222374999999998</v>
      </c>
    </row>
    <row r="71" spans="2:9" ht="20.100000000000001" customHeight="1" x14ac:dyDescent="0.25">
      <c r="B71" s="189">
        <v>31</v>
      </c>
      <c r="C71" s="189"/>
      <c r="D71" s="189"/>
      <c r="E71" s="154" t="s">
        <v>4</v>
      </c>
      <c r="F71" s="159"/>
      <c r="G71" s="157">
        <v>16000</v>
      </c>
      <c r="H71" s="160">
        <f>+H72+H73</f>
        <v>8195.58</v>
      </c>
      <c r="I71" s="222">
        <f t="shared" si="0"/>
        <v>0.51222374999999998</v>
      </c>
    </row>
    <row r="72" spans="2:9" ht="20.100000000000001" customHeight="1" x14ac:dyDescent="0.25">
      <c r="B72" s="191"/>
      <c r="C72" s="191"/>
      <c r="D72" s="190">
        <v>3111</v>
      </c>
      <c r="E72" s="176" t="s">
        <v>23</v>
      </c>
      <c r="F72" s="182"/>
      <c r="G72" s="102"/>
      <c r="H72" s="186">
        <v>7034.83</v>
      </c>
      <c r="I72" s="222"/>
    </row>
    <row r="73" spans="2:9" ht="20.100000000000001" customHeight="1" x14ac:dyDescent="0.25">
      <c r="B73" s="191"/>
      <c r="C73" s="191"/>
      <c r="D73" s="190">
        <v>3132</v>
      </c>
      <c r="E73" s="176" t="s">
        <v>104</v>
      </c>
      <c r="F73" s="182"/>
      <c r="G73" s="102"/>
      <c r="H73" s="186">
        <v>1160.75</v>
      </c>
      <c r="I73" s="222"/>
    </row>
    <row r="74" spans="2:9" ht="35.1" customHeight="1" x14ac:dyDescent="0.25">
      <c r="B74" s="278" t="s">
        <v>174</v>
      </c>
      <c r="C74" s="279"/>
      <c r="D74" s="280"/>
      <c r="E74" s="197" t="s">
        <v>173</v>
      </c>
      <c r="F74" s="198"/>
      <c r="G74" s="199">
        <f>+G76</f>
        <v>11000</v>
      </c>
      <c r="H74" s="200">
        <v>0</v>
      </c>
      <c r="I74" s="222">
        <f t="shared" ref="I74:I135" si="1">+H74/G74</f>
        <v>0</v>
      </c>
    </row>
    <row r="75" spans="2:9" x14ac:dyDescent="0.25">
      <c r="B75" s="281" t="s">
        <v>166</v>
      </c>
      <c r="C75" s="282"/>
      <c r="D75" s="283"/>
      <c r="E75" s="193" t="s">
        <v>153</v>
      </c>
      <c r="F75" s="166"/>
      <c r="G75" s="196"/>
      <c r="H75" s="167"/>
      <c r="I75" s="222"/>
    </row>
    <row r="76" spans="2:9" x14ac:dyDescent="0.25">
      <c r="B76" s="281">
        <v>3</v>
      </c>
      <c r="C76" s="282"/>
      <c r="D76" s="283"/>
      <c r="E76" s="168" t="s">
        <v>3</v>
      </c>
      <c r="F76" s="173"/>
      <c r="G76" s="170">
        <f>+G77+G78</f>
        <v>11000</v>
      </c>
      <c r="H76" s="174">
        <v>0</v>
      </c>
      <c r="I76" s="222">
        <f t="shared" si="1"/>
        <v>0</v>
      </c>
    </row>
    <row r="77" spans="2:9" ht="20.100000000000001" customHeight="1" x14ac:dyDescent="0.25">
      <c r="B77" s="275">
        <v>31</v>
      </c>
      <c r="C77" s="276"/>
      <c r="D77" s="277"/>
      <c r="E77" s="154" t="s">
        <v>4</v>
      </c>
      <c r="F77" s="159"/>
      <c r="G77" s="157">
        <v>10100</v>
      </c>
      <c r="H77" s="160"/>
      <c r="I77" s="222">
        <f t="shared" si="1"/>
        <v>0</v>
      </c>
    </row>
    <row r="78" spans="2:9" ht="20.100000000000001" customHeight="1" x14ac:dyDescent="0.25">
      <c r="B78" s="275">
        <v>32</v>
      </c>
      <c r="C78" s="276"/>
      <c r="D78" s="277"/>
      <c r="E78" s="154" t="s">
        <v>12</v>
      </c>
      <c r="F78" s="159"/>
      <c r="G78" s="157">
        <v>900</v>
      </c>
      <c r="H78" s="160"/>
      <c r="I78" s="222">
        <f t="shared" si="1"/>
        <v>0</v>
      </c>
    </row>
    <row r="79" spans="2:9" ht="35.1" customHeight="1" x14ac:dyDescent="0.25">
      <c r="B79" s="278" t="s">
        <v>176</v>
      </c>
      <c r="C79" s="279"/>
      <c r="D79" s="280"/>
      <c r="E79" s="197" t="s">
        <v>175</v>
      </c>
      <c r="F79" s="198"/>
      <c r="G79" s="199">
        <f>+G81</f>
        <v>2100</v>
      </c>
      <c r="H79" s="199">
        <f>+H81</f>
        <v>1092.21</v>
      </c>
      <c r="I79" s="222">
        <f t="shared" si="1"/>
        <v>0.52010000000000001</v>
      </c>
    </row>
    <row r="80" spans="2:9" x14ac:dyDescent="0.25">
      <c r="B80" s="281" t="s">
        <v>166</v>
      </c>
      <c r="C80" s="282"/>
      <c r="D80" s="283"/>
      <c r="E80" s="193" t="s">
        <v>153</v>
      </c>
      <c r="F80" s="150"/>
      <c r="G80" s="153"/>
      <c r="H80" s="151"/>
      <c r="I80" s="222"/>
    </row>
    <row r="81" spans="2:9" x14ac:dyDescent="0.25">
      <c r="B81" s="281">
        <v>3</v>
      </c>
      <c r="C81" s="282"/>
      <c r="D81" s="283"/>
      <c r="E81" s="168" t="s">
        <v>3</v>
      </c>
      <c r="F81" s="173"/>
      <c r="G81" s="170">
        <f>+G82</f>
        <v>2100</v>
      </c>
      <c r="H81" s="170">
        <f>+H82</f>
        <v>1092.21</v>
      </c>
      <c r="I81" s="222">
        <f t="shared" si="1"/>
        <v>0.52010000000000001</v>
      </c>
    </row>
    <row r="82" spans="2:9" ht="20.100000000000001" customHeight="1" x14ac:dyDescent="0.25">
      <c r="B82" s="275">
        <v>31</v>
      </c>
      <c r="C82" s="276"/>
      <c r="D82" s="277"/>
      <c r="E82" s="154" t="s">
        <v>4</v>
      </c>
      <c r="F82" s="159"/>
      <c r="G82" s="157">
        <v>2100</v>
      </c>
      <c r="H82" s="160">
        <f>+H83</f>
        <v>1092.21</v>
      </c>
      <c r="I82" s="222">
        <f t="shared" si="1"/>
        <v>0.52010000000000001</v>
      </c>
    </row>
    <row r="83" spans="2:9" ht="20.100000000000001" customHeight="1" x14ac:dyDescent="0.25">
      <c r="B83" s="180"/>
      <c r="C83" s="181"/>
      <c r="D83" s="176">
        <v>3291</v>
      </c>
      <c r="E83" s="176" t="s">
        <v>205</v>
      </c>
      <c r="F83" s="182"/>
      <c r="G83" s="102"/>
      <c r="H83" s="175">
        <v>1092.21</v>
      </c>
      <c r="I83" s="222"/>
    </row>
    <row r="84" spans="2:9" ht="35.1" customHeight="1" x14ac:dyDescent="0.25">
      <c r="B84" s="278" t="s">
        <v>178</v>
      </c>
      <c r="C84" s="279"/>
      <c r="D84" s="280"/>
      <c r="E84" s="197" t="s">
        <v>177</v>
      </c>
      <c r="F84" s="198"/>
      <c r="G84" s="199">
        <f>+G86+G89+G96+G107+G114+G120</f>
        <v>75100</v>
      </c>
      <c r="H84" s="199">
        <f>+H86+H89+H96+H107+H114+H120</f>
        <v>42937.020000000004</v>
      </c>
      <c r="I84" s="222">
        <f t="shared" si="1"/>
        <v>0.57173129161118519</v>
      </c>
    </row>
    <row r="85" spans="2:9" x14ac:dyDescent="0.25">
      <c r="B85" s="281" t="s">
        <v>166</v>
      </c>
      <c r="C85" s="282"/>
      <c r="D85" s="283"/>
      <c r="E85" s="193" t="s">
        <v>153</v>
      </c>
      <c r="F85" s="166"/>
      <c r="G85" s="196"/>
      <c r="H85" s="167"/>
      <c r="I85" s="222"/>
    </row>
    <row r="86" spans="2:9" x14ac:dyDescent="0.25">
      <c r="B86" s="281">
        <v>3</v>
      </c>
      <c r="C86" s="282"/>
      <c r="D86" s="283"/>
      <c r="E86" s="168" t="s">
        <v>3</v>
      </c>
      <c r="F86" s="173"/>
      <c r="G86" s="170">
        <f>+G87</f>
        <v>2000</v>
      </c>
      <c r="H86" s="174">
        <v>0</v>
      </c>
      <c r="I86" s="222">
        <f t="shared" si="1"/>
        <v>0</v>
      </c>
    </row>
    <row r="87" spans="2:9" ht="20.100000000000001" customHeight="1" x14ac:dyDescent="0.25">
      <c r="B87" s="275">
        <v>32</v>
      </c>
      <c r="C87" s="276"/>
      <c r="D87" s="277"/>
      <c r="E87" s="154" t="s">
        <v>12</v>
      </c>
      <c r="F87" s="159"/>
      <c r="G87" s="157">
        <v>2000</v>
      </c>
      <c r="H87" s="160"/>
      <c r="I87" s="222">
        <f t="shared" si="1"/>
        <v>0</v>
      </c>
    </row>
    <row r="88" spans="2:9" x14ac:dyDescent="0.25">
      <c r="B88" s="281" t="s">
        <v>179</v>
      </c>
      <c r="C88" s="282"/>
      <c r="D88" s="283"/>
      <c r="E88" s="193" t="s">
        <v>180</v>
      </c>
      <c r="F88" s="166"/>
      <c r="G88" s="196"/>
      <c r="H88" s="167"/>
      <c r="I88" s="222"/>
    </row>
    <row r="89" spans="2:9" x14ac:dyDescent="0.25">
      <c r="B89" s="281">
        <v>3</v>
      </c>
      <c r="C89" s="282"/>
      <c r="D89" s="283"/>
      <c r="E89" s="168" t="s">
        <v>3</v>
      </c>
      <c r="F89" s="173"/>
      <c r="G89" s="170">
        <f>+G90</f>
        <v>55200</v>
      </c>
      <c r="H89" s="170">
        <f>+H90</f>
        <v>33520.550000000003</v>
      </c>
      <c r="I89" s="222">
        <f t="shared" si="1"/>
        <v>0.60725634057971023</v>
      </c>
    </row>
    <row r="90" spans="2:9" ht="20.100000000000001" customHeight="1" x14ac:dyDescent="0.25">
      <c r="B90" s="275">
        <v>32</v>
      </c>
      <c r="C90" s="276"/>
      <c r="D90" s="277"/>
      <c r="E90" s="154" t="s">
        <v>12</v>
      </c>
      <c r="F90" s="159"/>
      <c r="G90" s="157">
        <v>55200</v>
      </c>
      <c r="H90" s="160">
        <f>+H91+H92+H93+H94</f>
        <v>33520.550000000003</v>
      </c>
      <c r="I90" s="222">
        <f t="shared" si="1"/>
        <v>0.60725634057971023</v>
      </c>
    </row>
    <row r="91" spans="2:9" ht="20.100000000000001" customHeight="1" x14ac:dyDescent="0.25">
      <c r="B91" s="180"/>
      <c r="C91" s="181"/>
      <c r="D91" s="176">
        <v>3221</v>
      </c>
      <c r="E91" s="176" t="s">
        <v>204</v>
      </c>
      <c r="F91" s="182"/>
      <c r="G91" s="102"/>
      <c r="H91" s="177">
        <v>2341.31</v>
      </c>
      <c r="I91" s="222"/>
    </row>
    <row r="92" spans="2:9" ht="20.100000000000001" customHeight="1" x14ac:dyDescent="0.25">
      <c r="B92" s="180"/>
      <c r="C92" s="181"/>
      <c r="D92" s="176">
        <v>3222</v>
      </c>
      <c r="E92" s="176" t="s">
        <v>206</v>
      </c>
      <c r="F92" s="182"/>
      <c r="G92" s="102"/>
      <c r="H92" s="177">
        <v>31094.02</v>
      </c>
      <c r="I92" s="222"/>
    </row>
    <row r="93" spans="2:9" ht="20.100000000000001" customHeight="1" x14ac:dyDescent="0.25">
      <c r="B93" s="180"/>
      <c r="C93" s="181"/>
      <c r="D93" s="176">
        <v>3225</v>
      </c>
      <c r="E93" s="176" t="s">
        <v>110</v>
      </c>
      <c r="F93" s="182"/>
      <c r="G93" s="102"/>
      <c r="H93" s="177">
        <v>83.33</v>
      </c>
      <c r="I93" s="222"/>
    </row>
    <row r="94" spans="2:9" ht="20.100000000000001" customHeight="1" x14ac:dyDescent="0.25">
      <c r="B94" s="180"/>
      <c r="C94" s="181"/>
      <c r="D94" s="176">
        <v>3239</v>
      </c>
      <c r="E94" s="176" t="s">
        <v>119</v>
      </c>
      <c r="F94" s="182"/>
      <c r="G94" s="102"/>
      <c r="H94" s="177">
        <v>1.89</v>
      </c>
      <c r="I94" s="222"/>
    </row>
    <row r="95" spans="2:9" x14ac:dyDescent="0.25">
      <c r="B95" s="281" t="s">
        <v>171</v>
      </c>
      <c r="C95" s="282"/>
      <c r="D95" s="283"/>
      <c r="E95" s="209" t="s">
        <v>172</v>
      </c>
      <c r="F95" s="166"/>
      <c r="G95" s="196"/>
      <c r="H95" s="167"/>
      <c r="I95" s="222"/>
    </row>
    <row r="96" spans="2:9" x14ac:dyDescent="0.25">
      <c r="B96" s="281">
        <v>3</v>
      </c>
      <c r="C96" s="282"/>
      <c r="D96" s="283"/>
      <c r="E96" s="168" t="s">
        <v>3</v>
      </c>
      <c r="F96" s="173"/>
      <c r="G96" s="170">
        <f>+G97+G100</f>
        <v>6400</v>
      </c>
      <c r="H96" s="170">
        <f>+H97+H100</f>
        <v>4834.4799999999996</v>
      </c>
      <c r="I96" s="222">
        <f t="shared" si="1"/>
        <v>0.75538749999999988</v>
      </c>
    </row>
    <row r="97" spans="2:9" ht="20.100000000000001" customHeight="1" x14ac:dyDescent="0.25">
      <c r="B97" s="275">
        <v>31</v>
      </c>
      <c r="C97" s="276"/>
      <c r="D97" s="277"/>
      <c r="E97" s="154" t="s">
        <v>4</v>
      </c>
      <c r="F97" s="159"/>
      <c r="G97" s="157">
        <v>770</v>
      </c>
      <c r="H97" s="160">
        <f>+H98+H99</f>
        <v>172.01</v>
      </c>
      <c r="I97" s="222">
        <f t="shared" si="1"/>
        <v>0.22338961038961039</v>
      </c>
    </row>
    <row r="98" spans="2:9" ht="20.100000000000001" customHeight="1" x14ac:dyDescent="0.25">
      <c r="B98" s="180"/>
      <c r="C98" s="181"/>
      <c r="D98" s="190">
        <v>3111</v>
      </c>
      <c r="E98" s="176" t="s">
        <v>23</v>
      </c>
      <c r="F98" s="182"/>
      <c r="G98" s="102"/>
      <c r="H98" s="177">
        <v>147.65</v>
      </c>
      <c r="I98" s="222"/>
    </row>
    <row r="99" spans="2:9" ht="20.100000000000001" customHeight="1" x14ac:dyDescent="0.25">
      <c r="B99" s="180"/>
      <c r="C99" s="181"/>
      <c r="D99" s="190">
        <v>3132</v>
      </c>
      <c r="E99" s="176" t="s">
        <v>104</v>
      </c>
      <c r="F99" s="182"/>
      <c r="G99" s="102"/>
      <c r="H99" s="177">
        <v>24.36</v>
      </c>
      <c r="I99" s="222"/>
    </row>
    <row r="100" spans="2:9" ht="20.100000000000001" customHeight="1" x14ac:dyDescent="0.25">
      <c r="B100" s="275">
        <v>32</v>
      </c>
      <c r="C100" s="276"/>
      <c r="D100" s="277"/>
      <c r="E100" s="154" t="s">
        <v>12</v>
      </c>
      <c r="F100" s="159"/>
      <c r="G100" s="157">
        <v>5630</v>
      </c>
      <c r="H100" s="160">
        <f>+H101+H102+H103+H104+H105</f>
        <v>4662.4699999999993</v>
      </c>
      <c r="I100" s="222">
        <f t="shared" si="1"/>
        <v>0.82814742451154522</v>
      </c>
    </row>
    <row r="101" spans="2:9" ht="20.100000000000001" customHeight="1" x14ac:dyDescent="0.25">
      <c r="B101" s="180"/>
      <c r="C101" s="181"/>
      <c r="D101" s="176">
        <v>3221</v>
      </c>
      <c r="E101" s="176" t="s">
        <v>204</v>
      </c>
      <c r="F101" s="182"/>
      <c r="G101" s="102"/>
      <c r="H101" s="177">
        <v>197.86</v>
      </c>
      <c r="I101" s="222"/>
    </row>
    <row r="102" spans="2:9" ht="20.100000000000001" customHeight="1" x14ac:dyDescent="0.25">
      <c r="B102" s="180"/>
      <c r="C102" s="181"/>
      <c r="D102" s="176">
        <v>3222</v>
      </c>
      <c r="E102" s="176" t="s">
        <v>206</v>
      </c>
      <c r="F102" s="182"/>
      <c r="G102" s="102"/>
      <c r="H102" s="177">
        <v>3696.96</v>
      </c>
      <c r="I102" s="222"/>
    </row>
    <row r="103" spans="2:9" ht="20.100000000000001" customHeight="1" x14ac:dyDescent="0.25">
      <c r="B103" s="180"/>
      <c r="C103" s="181"/>
      <c r="D103" s="176">
        <v>3231</v>
      </c>
      <c r="E103" s="176" t="s">
        <v>112</v>
      </c>
      <c r="F103" s="182"/>
      <c r="G103" s="102"/>
      <c r="H103" s="177">
        <v>140</v>
      </c>
      <c r="I103" s="222"/>
    </row>
    <row r="104" spans="2:9" ht="20.100000000000001" customHeight="1" x14ac:dyDescent="0.25">
      <c r="B104" s="180"/>
      <c r="C104" s="181"/>
      <c r="D104" s="176">
        <v>3239</v>
      </c>
      <c r="E104" s="176" t="s">
        <v>119</v>
      </c>
      <c r="F104" s="182"/>
      <c r="G104" s="102"/>
      <c r="H104" s="177">
        <v>625</v>
      </c>
      <c r="I104" s="222"/>
    </row>
    <row r="105" spans="2:9" ht="20.100000000000001" customHeight="1" x14ac:dyDescent="0.25">
      <c r="B105" s="180"/>
      <c r="C105" s="181"/>
      <c r="D105" s="176">
        <v>3299</v>
      </c>
      <c r="E105" s="176" t="s">
        <v>124</v>
      </c>
      <c r="F105" s="182"/>
      <c r="G105" s="102"/>
      <c r="H105" s="177">
        <v>2.65</v>
      </c>
      <c r="I105" s="222"/>
    </row>
    <row r="106" spans="2:9" x14ac:dyDescent="0.25">
      <c r="B106" s="281" t="s">
        <v>181</v>
      </c>
      <c r="C106" s="282"/>
      <c r="D106" s="283"/>
      <c r="E106" s="193" t="s">
        <v>182</v>
      </c>
      <c r="F106" s="166"/>
      <c r="G106" s="196"/>
      <c r="H106" s="167"/>
      <c r="I106" s="222"/>
    </row>
    <row r="107" spans="2:9" x14ac:dyDescent="0.25">
      <c r="B107" s="281">
        <v>3</v>
      </c>
      <c r="C107" s="282"/>
      <c r="D107" s="283"/>
      <c r="E107" s="168" t="s">
        <v>3</v>
      </c>
      <c r="F107" s="173"/>
      <c r="G107" s="170">
        <f>+G108+G111</f>
        <v>7000</v>
      </c>
      <c r="H107" s="170">
        <f>+H108+H111</f>
        <v>3839.58</v>
      </c>
      <c r="I107" s="222">
        <f t="shared" si="1"/>
        <v>0.54851142857142854</v>
      </c>
    </row>
    <row r="108" spans="2:9" ht="20.100000000000001" customHeight="1" x14ac:dyDescent="0.25">
      <c r="B108" s="275">
        <v>31</v>
      </c>
      <c r="C108" s="276"/>
      <c r="D108" s="277"/>
      <c r="E108" s="154" t="s">
        <v>4</v>
      </c>
      <c r="F108" s="159"/>
      <c r="G108" s="157">
        <v>1700</v>
      </c>
      <c r="H108" s="157">
        <f>+H109+H110</f>
        <v>205.07999999999998</v>
      </c>
      <c r="I108" s="222">
        <f t="shared" si="1"/>
        <v>0.12063529411764705</v>
      </c>
    </row>
    <row r="109" spans="2:9" ht="20.100000000000001" customHeight="1" x14ac:dyDescent="0.25">
      <c r="B109" s="180"/>
      <c r="C109" s="181"/>
      <c r="D109" s="190">
        <v>3111</v>
      </c>
      <c r="E109" s="176" t="s">
        <v>23</v>
      </c>
      <c r="F109" s="182"/>
      <c r="G109" s="102"/>
      <c r="H109" s="177">
        <v>176.04</v>
      </c>
      <c r="I109" s="222"/>
    </row>
    <row r="110" spans="2:9" ht="20.100000000000001" customHeight="1" x14ac:dyDescent="0.25">
      <c r="B110" s="180"/>
      <c r="C110" s="181"/>
      <c r="D110" s="190">
        <v>3132</v>
      </c>
      <c r="E110" s="176" t="s">
        <v>104</v>
      </c>
      <c r="F110" s="182"/>
      <c r="G110" s="102"/>
      <c r="H110" s="177">
        <v>29.04</v>
      </c>
      <c r="I110" s="222"/>
    </row>
    <row r="111" spans="2:9" ht="20.100000000000001" customHeight="1" x14ac:dyDescent="0.25">
      <c r="B111" s="275">
        <v>32</v>
      </c>
      <c r="C111" s="276"/>
      <c r="D111" s="277"/>
      <c r="E111" s="154" t="s">
        <v>12</v>
      </c>
      <c r="F111" s="159"/>
      <c r="G111" s="157">
        <v>5300</v>
      </c>
      <c r="H111" s="160">
        <f>+H112</f>
        <v>3634.5</v>
      </c>
      <c r="I111" s="222">
        <f t="shared" si="1"/>
        <v>0.68575471698113211</v>
      </c>
    </row>
    <row r="112" spans="2:9" ht="20.100000000000001" customHeight="1" x14ac:dyDescent="0.25">
      <c r="B112" s="180"/>
      <c r="C112" s="181"/>
      <c r="D112" s="145">
        <v>3231</v>
      </c>
      <c r="E112" s="145" t="s">
        <v>112</v>
      </c>
      <c r="F112" s="182"/>
      <c r="G112" s="102"/>
      <c r="H112" s="175">
        <v>3634.5</v>
      </c>
      <c r="I112" s="222"/>
    </row>
    <row r="113" spans="2:9" x14ac:dyDescent="0.25">
      <c r="B113" s="281" t="s">
        <v>183</v>
      </c>
      <c r="C113" s="282"/>
      <c r="D113" s="283"/>
      <c r="E113" s="209" t="s">
        <v>184</v>
      </c>
      <c r="F113" s="166"/>
      <c r="G113" s="196"/>
      <c r="H113" s="167"/>
      <c r="I113" s="222"/>
    </row>
    <row r="114" spans="2:9" x14ac:dyDescent="0.25">
      <c r="B114" s="281">
        <v>3</v>
      </c>
      <c r="C114" s="282"/>
      <c r="D114" s="283"/>
      <c r="E114" s="168" t="s">
        <v>3</v>
      </c>
      <c r="F114" s="173"/>
      <c r="G114" s="170">
        <f>+G115</f>
        <v>1000</v>
      </c>
      <c r="H114" s="174">
        <f>+H115</f>
        <v>687.36</v>
      </c>
      <c r="I114" s="222">
        <f t="shared" si="1"/>
        <v>0.68735999999999997</v>
      </c>
    </row>
    <row r="115" spans="2:9" ht="20.100000000000001" customHeight="1" x14ac:dyDescent="0.25">
      <c r="B115" s="275">
        <v>32</v>
      </c>
      <c r="C115" s="276"/>
      <c r="D115" s="277"/>
      <c r="E115" s="154" t="s">
        <v>12</v>
      </c>
      <c r="F115" s="159"/>
      <c r="G115" s="157">
        <v>1000</v>
      </c>
      <c r="H115" s="160">
        <f>+H116+H117+H118</f>
        <v>687.36</v>
      </c>
      <c r="I115" s="222">
        <f t="shared" si="1"/>
        <v>0.68735999999999997</v>
      </c>
    </row>
    <row r="116" spans="2:9" ht="20.100000000000001" customHeight="1" x14ac:dyDescent="0.25">
      <c r="B116" s="180"/>
      <c r="C116" s="181"/>
      <c r="D116" s="176">
        <v>3211</v>
      </c>
      <c r="E116" s="176" t="s">
        <v>24</v>
      </c>
      <c r="F116" s="182"/>
      <c r="G116" s="102"/>
      <c r="H116" s="177">
        <v>475.5</v>
      </c>
      <c r="I116" s="222"/>
    </row>
    <row r="117" spans="2:9" ht="20.100000000000001" customHeight="1" x14ac:dyDescent="0.25">
      <c r="B117" s="180"/>
      <c r="C117" s="181"/>
      <c r="D117" s="176">
        <v>3231</v>
      </c>
      <c r="E117" s="176" t="s">
        <v>112</v>
      </c>
      <c r="F117" s="182"/>
      <c r="G117" s="102"/>
      <c r="H117" s="177">
        <v>130</v>
      </c>
      <c r="I117" s="222"/>
    </row>
    <row r="118" spans="2:9" ht="20.100000000000001" customHeight="1" x14ac:dyDescent="0.25">
      <c r="B118" s="180"/>
      <c r="C118" s="181"/>
      <c r="D118" s="176">
        <v>3237</v>
      </c>
      <c r="E118" s="176" t="s">
        <v>117</v>
      </c>
      <c r="F118" s="182"/>
      <c r="G118" s="102"/>
      <c r="H118" s="177">
        <v>81.86</v>
      </c>
      <c r="I118" s="222"/>
    </row>
    <row r="119" spans="2:9" x14ac:dyDescent="0.25">
      <c r="B119" s="281" t="s">
        <v>185</v>
      </c>
      <c r="C119" s="282"/>
      <c r="D119" s="283"/>
      <c r="E119" s="193" t="s">
        <v>186</v>
      </c>
      <c r="F119" s="166"/>
      <c r="G119" s="196"/>
      <c r="H119" s="167"/>
      <c r="I119" s="222"/>
    </row>
    <row r="120" spans="2:9" x14ac:dyDescent="0.25">
      <c r="B120" s="281">
        <v>3</v>
      </c>
      <c r="C120" s="282"/>
      <c r="D120" s="283"/>
      <c r="E120" s="168" t="s">
        <v>3</v>
      </c>
      <c r="F120" s="173"/>
      <c r="G120" s="170">
        <f>+G121</f>
        <v>3500</v>
      </c>
      <c r="H120" s="174">
        <f>+H121</f>
        <v>55.05</v>
      </c>
      <c r="I120" s="222">
        <f t="shared" si="1"/>
        <v>1.5728571428571429E-2</v>
      </c>
    </row>
    <row r="121" spans="2:9" ht="20.100000000000001" customHeight="1" x14ac:dyDescent="0.25">
      <c r="B121" s="275">
        <v>32</v>
      </c>
      <c r="C121" s="276"/>
      <c r="D121" s="277"/>
      <c r="E121" s="154" t="s">
        <v>12</v>
      </c>
      <c r="F121" s="159"/>
      <c r="G121" s="157">
        <v>3500</v>
      </c>
      <c r="H121" s="160">
        <f>+H122</f>
        <v>55.05</v>
      </c>
      <c r="I121" s="222">
        <f t="shared" si="1"/>
        <v>1.5728571428571429E-2</v>
      </c>
    </row>
    <row r="122" spans="2:9" ht="20.100000000000001" customHeight="1" x14ac:dyDescent="0.25">
      <c r="B122" s="180"/>
      <c r="C122" s="181"/>
      <c r="D122" s="176">
        <v>3222</v>
      </c>
      <c r="E122" s="176" t="s">
        <v>206</v>
      </c>
      <c r="F122" s="182"/>
      <c r="G122" s="102"/>
      <c r="H122" s="175">
        <v>55.05</v>
      </c>
      <c r="I122" s="222"/>
    </row>
    <row r="123" spans="2:9" ht="35.1" customHeight="1" x14ac:dyDescent="0.25">
      <c r="B123" s="278" t="s">
        <v>188</v>
      </c>
      <c r="C123" s="279"/>
      <c r="D123" s="280"/>
      <c r="E123" s="197" t="s">
        <v>187</v>
      </c>
      <c r="F123" s="198"/>
      <c r="G123" s="199">
        <f>+G125</f>
        <v>10700</v>
      </c>
      <c r="H123" s="199">
        <f>+H125</f>
        <v>467.79</v>
      </c>
      <c r="I123" s="222">
        <f t="shared" si="1"/>
        <v>4.3718691588785046E-2</v>
      </c>
    </row>
    <row r="124" spans="2:9" x14ac:dyDescent="0.25">
      <c r="B124" s="284" t="s">
        <v>171</v>
      </c>
      <c r="C124" s="285"/>
      <c r="D124" s="286"/>
      <c r="E124" s="152" t="s">
        <v>172</v>
      </c>
      <c r="F124" s="150"/>
      <c r="G124" s="153"/>
      <c r="H124" s="207"/>
      <c r="I124" s="222"/>
    </row>
    <row r="125" spans="2:9" x14ac:dyDescent="0.25">
      <c r="B125" s="281">
        <v>4</v>
      </c>
      <c r="C125" s="282"/>
      <c r="D125" s="283"/>
      <c r="E125" s="168" t="s">
        <v>5</v>
      </c>
      <c r="F125" s="173"/>
      <c r="G125" s="170">
        <f>+G126</f>
        <v>10700</v>
      </c>
      <c r="H125" s="204">
        <f>+H126</f>
        <v>467.79</v>
      </c>
      <c r="I125" s="222">
        <f t="shared" si="1"/>
        <v>4.3718691588785046E-2</v>
      </c>
    </row>
    <row r="126" spans="2:9" ht="20.100000000000001" customHeight="1" x14ac:dyDescent="0.25">
      <c r="B126" s="275">
        <v>42</v>
      </c>
      <c r="C126" s="276"/>
      <c r="D126" s="277"/>
      <c r="E126" s="154" t="s">
        <v>128</v>
      </c>
      <c r="F126" s="159"/>
      <c r="G126" s="157">
        <v>10700</v>
      </c>
      <c r="H126" s="205">
        <f>+H127</f>
        <v>467.79</v>
      </c>
      <c r="I126" s="222">
        <f t="shared" si="1"/>
        <v>4.3718691588785046E-2</v>
      </c>
    </row>
    <row r="127" spans="2:9" ht="20.100000000000001" customHeight="1" x14ac:dyDescent="0.25">
      <c r="B127" s="180"/>
      <c r="C127" s="181"/>
      <c r="D127" s="176">
        <v>4241</v>
      </c>
      <c r="E127" s="176" t="s">
        <v>131</v>
      </c>
      <c r="F127" s="182"/>
      <c r="G127" s="102"/>
      <c r="H127" s="175">
        <v>467.79</v>
      </c>
      <c r="I127" s="222"/>
    </row>
    <row r="128" spans="2:9" ht="35.1" customHeight="1" x14ac:dyDescent="0.25">
      <c r="B128" s="278" t="s">
        <v>190</v>
      </c>
      <c r="C128" s="279"/>
      <c r="D128" s="280"/>
      <c r="E128" s="197" t="s">
        <v>189</v>
      </c>
      <c r="F128" s="198"/>
      <c r="G128" s="199">
        <f>+G130+G133</f>
        <v>6100</v>
      </c>
      <c r="H128" s="200">
        <v>0</v>
      </c>
      <c r="I128" s="222">
        <f t="shared" si="1"/>
        <v>0</v>
      </c>
    </row>
    <row r="129" spans="2:9" x14ac:dyDescent="0.25">
      <c r="B129" s="284" t="s">
        <v>166</v>
      </c>
      <c r="C129" s="285"/>
      <c r="D129" s="286"/>
      <c r="E129" s="194" t="s">
        <v>153</v>
      </c>
      <c r="F129" s="150"/>
      <c r="G129" s="153"/>
      <c r="H129" s="151"/>
      <c r="I129" s="222"/>
    </row>
    <row r="130" spans="2:9" x14ac:dyDescent="0.25">
      <c r="B130" s="281">
        <v>3</v>
      </c>
      <c r="C130" s="282"/>
      <c r="D130" s="283"/>
      <c r="E130" s="168" t="s">
        <v>3</v>
      </c>
      <c r="F130" s="173"/>
      <c r="G130" s="170">
        <f>+G131</f>
        <v>5200</v>
      </c>
      <c r="H130" s="174"/>
      <c r="I130" s="222">
        <f t="shared" si="1"/>
        <v>0</v>
      </c>
    </row>
    <row r="131" spans="2:9" ht="28.5" customHeight="1" x14ac:dyDescent="0.25">
      <c r="B131" s="275">
        <v>37</v>
      </c>
      <c r="C131" s="276"/>
      <c r="D131" s="277"/>
      <c r="E131" s="154" t="s">
        <v>191</v>
      </c>
      <c r="F131" s="159"/>
      <c r="G131" s="157">
        <v>5200</v>
      </c>
      <c r="H131" s="160"/>
      <c r="I131" s="222">
        <f t="shared" si="1"/>
        <v>0</v>
      </c>
    </row>
    <row r="132" spans="2:9" x14ac:dyDescent="0.25">
      <c r="B132" s="284" t="s">
        <v>171</v>
      </c>
      <c r="C132" s="285"/>
      <c r="D132" s="286"/>
      <c r="E132" s="152" t="s">
        <v>172</v>
      </c>
      <c r="F132" s="150"/>
      <c r="G132" s="153"/>
      <c r="H132" s="151"/>
      <c r="I132" s="222"/>
    </row>
    <row r="133" spans="2:9" x14ac:dyDescent="0.25">
      <c r="B133" s="281">
        <v>3</v>
      </c>
      <c r="C133" s="282"/>
      <c r="D133" s="283"/>
      <c r="E133" s="168" t="s">
        <v>3</v>
      </c>
      <c r="F133" s="173"/>
      <c r="G133" s="170">
        <f>+G134</f>
        <v>900</v>
      </c>
      <c r="H133" s="174"/>
      <c r="I133" s="222">
        <f t="shared" si="1"/>
        <v>0</v>
      </c>
    </row>
    <row r="134" spans="2:9" ht="25.5" customHeight="1" x14ac:dyDescent="0.25">
      <c r="B134" s="275">
        <v>37</v>
      </c>
      <c r="C134" s="276"/>
      <c r="D134" s="277"/>
      <c r="E134" s="154" t="s">
        <v>191</v>
      </c>
      <c r="F134" s="159"/>
      <c r="G134" s="157">
        <v>900</v>
      </c>
      <c r="H134" s="160"/>
      <c r="I134" s="222">
        <f t="shared" si="1"/>
        <v>0</v>
      </c>
    </row>
    <row r="135" spans="2:9" ht="35.1" customHeight="1" x14ac:dyDescent="0.25">
      <c r="B135" s="278" t="s">
        <v>193</v>
      </c>
      <c r="C135" s="279"/>
      <c r="D135" s="280"/>
      <c r="E135" s="197" t="s">
        <v>192</v>
      </c>
      <c r="F135" s="198"/>
      <c r="G135" s="199">
        <f>+G141+G137+G144+G147+G150</f>
        <v>20300</v>
      </c>
      <c r="H135" s="199">
        <f>+H141+H137+H144+H147+H150</f>
        <v>263.27</v>
      </c>
      <c r="I135" s="222">
        <f t="shared" si="1"/>
        <v>1.2968965517241379E-2</v>
      </c>
    </row>
    <row r="136" spans="2:9" x14ac:dyDescent="0.25">
      <c r="B136" s="284" t="s">
        <v>166</v>
      </c>
      <c r="C136" s="285"/>
      <c r="D136" s="286"/>
      <c r="E136" s="194" t="s">
        <v>153</v>
      </c>
      <c r="F136" s="150"/>
      <c r="G136" s="153"/>
      <c r="H136" s="151"/>
      <c r="I136" s="222"/>
    </row>
    <row r="137" spans="2:9" x14ac:dyDescent="0.25">
      <c r="B137" s="281">
        <v>4</v>
      </c>
      <c r="C137" s="282"/>
      <c r="D137" s="283"/>
      <c r="E137" s="168" t="s">
        <v>5</v>
      </c>
      <c r="F137" s="173"/>
      <c r="G137" s="170">
        <f>+G138</f>
        <v>4000</v>
      </c>
      <c r="H137" s="174">
        <f>+H138</f>
        <v>263.27</v>
      </c>
      <c r="I137" s="222">
        <f t="shared" ref="I137:I171" si="2">+H137/G137</f>
        <v>6.5817500000000001E-2</v>
      </c>
    </row>
    <row r="138" spans="2:9" ht="20.100000000000001" customHeight="1" x14ac:dyDescent="0.25">
      <c r="B138" s="275">
        <v>42</v>
      </c>
      <c r="C138" s="276"/>
      <c r="D138" s="277"/>
      <c r="E138" s="154" t="s">
        <v>128</v>
      </c>
      <c r="F138" s="159"/>
      <c r="G138" s="157">
        <v>4000</v>
      </c>
      <c r="H138" s="160">
        <f>+H139</f>
        <v>263.27</v>
      </c>
      <c r="I138" s="222">
        <f t="shared" si="2"/>
        <v>6.5817500000000001E-2</v>
      </c>
    </row>
    <row r="139" spans="2:9" s="144" customFormat="1" ht="20.100000000000001" customHeight="1" x14ac:dyDescent="0.25">
      <c r="B139" s="180"/>
      <c r="C139" s="181"/>
      <c r="D139" s="176">
        <v>4241</v>
      </c>
      <c r="E139" s="176" t="s">
        <v>131</v>
      </c>
      <c r="F139" s="182"/>
      <c r="G139" s="102"/>
      <c r="H139" s="175">
        <v>263.27</v>
      </c>
      <c r="I139" s="222"/>
    </row>
    <row r="140" spans="2:9" x14ac:dyDescent="0.25">
      <c r="B140" s="281" t="s">
        <v>171</v>
      </c>
      <c r="C140" s="282"/>
      <c r="D140" s="283"/>
      <c r="E140" s="209" t="s">
        <v>172</v>
      </c>
      <c r="F140" s="166"/>
      <c r="G140" s="196"/>
      <c r="H140" s="167"/>
      <c r="I140" s="222"/>
    </row>
    <row r="141" spans="2:9" x14ac:dyDescent="0.25">
      <c r="B141" s="281">
        <v>4</v>
      </c>
      <c r="C141" s="282"/>
      <c r="D141" s="283"/>
      <c r="E141" s="168" t="s">
        <v>5</v>
      </c>
      <c r="F141" s="173"/>
      <c r="G141" s="170">
        <f>+G142</f>
        <v>4600</v>
      </c>
      <c r="H141" s="174">
        <v>0</v>
      </c>
      <c r="I141" s="222">
        <f t="shared" si="2"/>
        <v>0</v>
      </c>
    </row>
    <row r="142" spans="2:9" ht="20.100000000000001" customHeight="1" x14ac:dyDescent="0.25">
      <c r="B142" s="275">
        <v>42</v>
      </c>
      <c r="C142" s="276"/>
      <c r="D142" s="277"/>
      <c r="E142" s="154" t="s">
        <v>128</v>
      </c>
      <c r="F142" s="159"/>
      <c r="G142" s="157">
        <v>4600</v>
      </c>
      <c r="H142" s="160"/>
      <c r="I142" s="222">
        <f t="shared" si="2"/>
        <v>0</v>
      </c>
    </row>
    <row r="143" spans="2:9" x14ac:dyDescent="0.25">
      <c r="B143" s="281" t="s">
        <v>181</v>
      </c>
      <c r="C143" s="282"/>
      <c r="D143" s="283"/>
      <c r="E143" s="193" t="s">
        <v>182</v>
      </c>
      <c r="F143" s="166"/>
      <c r="G143" s="196"/>
      <c r="H143" s="167"/>
      <c r="I143" s="222"/>
    </row>
    <row r="144" spans="2:9" x14ac:dyDescent="0.25">
      <c r="B144" s="281">
        <v>4</v>
      </c>
      <c r="C144" s="282"/>
      <c r="D144" s="283"/>
      <c r="E144" s="168" t="s">
        <v>5</v>
      </c>
      <c r="F144" s="173"/>
      <c r="G144" s="170">
        <f>+G145</f>
        <v>6600</v>
      </c>
      <c r="H144" s="174">
        <v>0</v>
      </c>
      <c r="I144" s="222">
        <f t="shared" si="2"/>
        <v>0</v>
      </c>
    </row>
    <row r="145" spans="2:9" ht="20.100000000000001" customHeight="1" x14ac:dyDescent="0.25">
      <c r="B145" s="275">
        <v>42</v>
      </c>
      <c r="C145" s="276"/>
      <c r="D145" s="277"/>
      <c r="E145" s="154" t="s">
        <v>128</v>
      </c>
      <c r="F145" s="159"/>
      <c r="G145" s="157">
        <v>6600</v>
      </c>
      <c r="H145" s="160"/>
      <c r="I145" s="222">
        <f t="shared" si="2"/>
        <v>0</v>
      </c>
    </row>
    <row r="146" spans="2:9" x14ac:dyDescent="0.25">
      <c r="B146" s="281" t="s">
        <v>183</v>
      </c>
      <c r="C146" s="282"/>
      <c r="D146" s="283"/>
      <c r="E146" s="209" t="s">
        <v>184</v>
      </c>
      <c r="F146" s="166"/>
      <c r="G146" s="196"/>
      <c r="H146" s="167"/>
      <c r="I146" s="222"/>
    </row>
    <row r="147" spans="2:9" x14ac:dyDescent="0.25">
      <c r="B147" s="281">
        <v>4</v>
      </c>
      <c r="C147" s="282"/>
      <c r="D147" s="283"/>
      <c r="E147" s="168" t="s">
        <v>5</v>
      </c>
      <c r="F147" s="173"/>
      <c r="G147" s="170">
        <f>+G148</f>
        <v>1600</v>
      </c>
      <c r="H147" s="174">
        <v>0</v>
      </c>
      <c r="I147" s="222">
        <f t="shared" si="2"/>
        <v>0</v>
      </c>
    </row>
    <row r="148" spans="2:9" ht="20.100000000000001" customHeight="1" x14ac:dyDescent="0.25">
      <c r="B148" s="275">
        <v>42</v>
      </c>
      <c r="C148" s="276"/>
      <c r="D148" s="277"/>
      <c r="E148" s="154" t="s">
        <v>128</v>
      </c>
      <c r="F148" s="159"/>
      <c r="G148" s="157">
        <v>1600</v>
      </c>
      <c r="H148" s="160"/>
      <c r="I148" s="222">
        <f t="shared" si="2"/>
        <v>0</v>
      </c>
    </row>
    <row r="149" spans="2:9" x14ac:dyDescent="0.25">
      <c r="B149" s="281" t="s">
        <v>185</v>
      </c>
      <c r="C149" s="282"/>
      <c r="D149" s="283"/>
      <c r="E149" s="193" t="s">
        <v>186</v>
      </c>
      <c r="F149" s="166"/>
      <c r="G149" s="196"/>
      <c r="H149" s="167"/>
      <c r="I149" s="222"/>
    </row>
    <row r="150" spans="2:9" x14ac:dyDescent="0.25">
      <c r="B150" s="281">
        <v>4</v>
      </c>
      <c r="C150" s="282"/>
      <c r="D150" s="283"/>
      <c r="E150" s="168" t="s">
        <v>5</v>
      </c>
      <c r="F150" s="173"/>
      <c r="G150" s="170">
        <f>+G151</f>
        <v>3500</v>
      </c>
      <c r="H150" s="174">
        <v>0</v>
      </c>
      <c r="I150" s="222">
        <f t="shared" si="2"/>
        <v>0</v>
      </c>
    </row>
    <row r="151" spans="2:9" ht="20.100000000000001" customHeight="1" x14ac:dyDescent="0.25">
      <c r="B151" s="275">
        <v>42</v>
      </c>
      <c r="C151" s="276"/>
      <c r="D151" s="277"/>
      <c r="E151" s="154" t="s">
        <v>128</v>
      </c>
      <c r="F151" s="159"/>
      <c r="G151" s="157">
        <v>3500</v>
      </c>
      <c r="H151" s="160"/>
      <c r="I151" s="222">
        <f t="shared" si="2"/>
        <v>0</v>
      </c>
    </row>
    <row r="152" spans="2:9" ht="35.1" customHeight="1" x14ac:dyDescent="0.25">
      <c r="B152" s="278" t="s">
        <v>195</v>
      </c>
      <c r="C152" s="279"/>
      <c r="D152" s="280"/>
      <c r="E152" s="197" t="s">
        <v>194</v>
      </c>
      <c r="F152" s="198"/>
      <c r="G152" s="199">
        <f>+G154</f>
        <v>27200</v>
      </c>
      <c r="H152" s="199">
        <f>+H154</f>
        <v>1725.1999999999998</v>
      </c>
      <c r="I152" s="222">
        <f t="shared" si="2"/>
        <v>6.3426470588235292E-2</v>
      </c>
    </row>
    <row r="153" spans="2:9" x14ac:dyDescent="0.25">
      <c r="B153" s="281" t="s">
        <v>166</v>
      </c>
      <c r="C153" s="282"/>
      <c r="D153" s="283"/>
      <c r="E153" s="193" t="s">
        <v>153</v>
      </c>
      <c r="F153" s="150"/>
      <c r="G153" s="153"/>
      <c r="H153" s="151"/>
      <c r="I153" s="222"/>
    </row>
    <row r="154" spans="2:9" x14ac:dyDescent="0.25">
      <c r="B154" s="281">
        <v>3</v>
      </c>
      <c r="C154" s="282"/>
      <c r="D154" s="283"/>
      <c r="E154" s="168" t="s">
        <v>3</v>
      </c>
      <c r="F154" s="173"/>
      <c r="G154" s="170">
        <f>+G155</f>
        <v>27200</v>
      </c>
      <c r="H154" s="174">
        <f>+H155</f>
        <v>1725.1999999999998</v>
      </c>
      <c r="I154" s="222">
        <f t="shared" si="2"/>
        <v>6.3426470588235292E-2</v>
      </c>
    </row>
    <row r="155" spans="2:9" ht="20.100000000000001" customHeight="1" x14ac:dyDescent="0.25">
      <c r="B155" s="275">
        <v>32</v>
      </c>
      <c r="C155" s="276"/>
      <c r="D155" s="277"/>
      <c r="E155" s="154" t="s">
        <v>12</v>
      </c>
      <c r="F155" s="159"/>
      <c r="G155" s="157">
        <v>27200</v>
      </c>
      <c r="H155" s="160">
        <f>+H156+H157+H158</f>
        <v>1725.1999999999998</v>
      </c>
      <c r="I155" s="222">
        <f t="shared" si="2"/>
        <v>6.3426470588235292E-2</v>
      </c>
    </row>
    <row r="156" spans="2:9" ht="20.100000000000001" customHeight="1" x14ac:dyDescent="0.25">
      <c r="B156" s="180"/>
      <c r="C156" s="181"/>
      <c r="D156" s="176">
        <v>3223</v>
      </c>
      <c r="E156" s="176" t="s">
        <v>108</v>
      </c>
      <c r="F156" s="182"/>
      <c r="G156" s="102"/>
      <c r="H156" s="177">
        <v>97.39</v>
      </c>
      <c r="I156" s="222"/>
    </row>
    <row r="157" spans="2:9" ht="20.100000000000001" customHeight="1" x14ac:dyDescent="0.25">
      <c r="B157" s="180"/>
      <c r="C157" s="181"/>
      <c r="D157" s="176">
        <v>3239</v>
      </c>
      <c r="E157" s="176" t="s">
        <v>119</v>
      </c>
      <c r="F157" s="182"/>
      <c r="G157" s="102"/>
      <c r="H157" s="177">
        <v>216.74</v>
      </c>
      <c r="I157" s="222"/>
    </row>
    <row r="158" spans="2:9" ht="20.100000000000001" customHeight="1" x14ac:dyDescent="0.25">
      <c r="B158" s="180"/>
      <c r="C158" s="181"/>
      <c r="D158" s="176">
        <v>3292</v>
      </c>
      <c r="E158" s="176" t="s">
        <v>121</v>
      </c>
      <c r="F158" s="182"/>
      <c r="G158" s="102"/>
      <c r="H158" s="177">
        <v>1411.07</v>
      </c>
      <c r="I158" s="222"/>
    </row>
    <row r="159" spans="2:9" ht="35.1" customHeight="1" x14ac:dyDescent="0.25">
      <c r="B159" s="278" t="s">
        <v>197</v>
      </c>
      <c r="C159" s="279"/>
      <c r="D159" s="280"/>
      <c r="E159" s="197" t="s">
        <v>196</v>
      </c>
      <c r="F159" s="198"/>
      <c r="G159" s="199">
        <f>+G161</f>
        <v>38500</v>
      </c>
      <c r="H159" s="199">
        <f>+H161</f>
        <v>20155.009999999998</v>
      </c>
      <c r="I159" s="222">
        <f t="shared" si="2"/>
        <v>0.52350675324675322</v>
      </c>
    </row>
    <row r="160" spans="2:9" x14ac:dyDescent="0.25">
      <c r="B160" s="281" t="s">
        <v>198</v>
      </c>
      <c r="C160" s="282"/>
      <c r="D160" s="283"/>
      <c r="E160" s="193" t="s">
        <v>199</v>
      </c>
      <c r="F160" s="150"/>
      <c r="G160" s="153"/>
      <c r="H160" s="151"/>
      <c r="I160" s="222"/>
    </row>
    <row r="161" spans="2:9" x14ac:dyDescent="0.25">
      <c r="B161" s="281">
        <v>3</v>
      </c>
      <c r="C161" s="282"/>
      <c r="D161" s="283"/>
      <c r="E161" s="168" t="s">
        <v>3</v>
      </c>
      <c r="F161" s="173"/>
      <c r="G161" s="170">
        <f>+G162+G165</f>
        <v>38500</v>
      </c>
      <c r="H161" s="174">
        <f>+H162</f>
        <v>20155.009999999998</v>
      </c>
      <c r="I161" s="222">
        <f t="shared" si="2"/>
        <v>0.52350675324675322</v>
      </c>
    </row>
    <row r="162" spans="2:9" ht="20.100000000000001" customHeight="1" x14ac:dyDescent="0.25">
      <c r="B162" s="275">
        <v>31</v>
      </c>
      <c r="C162" s="276"/>
      <c r="D162" s="277"/>
      <c r="E162" s="154" t="s">
        <v>4</v>
      </c>
      <c r="F162" s="159"/>
      <c r="G162" s="157">
        <v>37800</v>
      </c>
      <c r="H162" s="160">
        <f>+H163+H164</f>
        <v>20155.009999999998</v>
      </c>
      <c r="I162" s="222">
        <f t="shared" si="2"/>
        <v>0.5332013227513227</v>
      </c>
    </row>
    <row r="163" spans="2:9" ht="20.100000000000001" customHeight="1" x14ac:dyDescent="0.25">
      <c r="B163" s="180"/>
      <c r="C163" s="181"/>
      <c r="D163" s="190">
        <v>3111</v>
      </c>
      <c r="E163" s="176" t="s">
        <v>23</v>
      </c>
      <c r="F163" s="182"/>
      <c r="G163" s="102"/>
      <c r="H163" s="175">
        <v>17300.439999999999</v>
      </c>
      <c r="I163" s="222"/>
    </row>
    <row r="164" spans="2:9" ht="20.100000000000001" customHeight="1" x14ac:dyDescent="0.25">
      <c r="B164" s="180"/>
      <c r="C164" s="181"/>
      <c r="D164" s="190">
        <v>3132</v>
      </c>
      <c r="E164" s="176" t="s">
        <v>104</v>
      </c>
      <c r="F164" s="182"/>
      <c r="G164" s="102"/>
      <c r="H164" s="175">
        <v>2854.57</v>
      </c>
      <c r="I164" s="222"/>
    </row>
    <row r="165" spans="2:9" ht="20.100000000000001" customHeight="1" x14ac:dyDescent="0.25">
      <c r="B165" s="275">
        <v>32</v>
      </c>
      <c r="C165" s="276"/>
      <c r="D165" s="277"/>
      <c r="E165" s="154" t="s">
        <v>12</v>
      </c>
      <c r="F165" s="159"/>
      <c r="G165" s="157">
        <v>700</v>
      </c>
      <c r="H165" s="160"/>
      <c r="I165" s="222">
        <f t="shared" si="2"/>
        <v>0</v>
      </c>
    </row>
    <row r="166" spans="2:9" ht="35.1" customHeight="1" x14ac:dyDescent="0.25">
      <c r="B166" s="278" t="s">
        <v>201</v>
      </c>
      <c r="C166" s="279"/>
      <c r="D166" s="280"/>
      <c r="E166" s="197" t="s">
        <v>200</v>
      </c>
      <c r="F166" s="198"/>
      <c r="G166" s="199">
        <f>+G168</f>
        <v>2000</v>
      </c>
      <c r="H166" s="199">
        <f>+H168</f>
        <v>955.44</v>
      </c>
      <c r="I166" s="222">
        <f t="shared" si="2"/>
        <v>0.47772000000000003</v>
      </c>
    </row>
    <row r="167" spans="2:9" x14ac:dyDescent="0.25">
      <c r="B167" s="281" t="s">
        <v>166</v>
      </c>
      <c r="C167" s="282"/>
      <c r="D167" s="283"/>
      <c r="E167" s="193" t="s">
        <v>153</v>
      </c>
      <c r="F167" s="166"/>
      <c r="G167" s="196"/>
      <c r="H167" s="167"/>
      <c r="I167" s="222"/>
    </row>
    <row r="168" spans="2:9" x14ac:dyDescent="0.25">
      <c r="B168" s="281">
        <v>3</v>
      </c>
      <c r="C168" s="282"/>
      <c r="D168" s="283"/>
      <c r="E168" s="168" t="s">
        <v>3</v>
      </c>
      <c r="F168" s="173"/>
      <c r="G168" s="170">
        <f>+G169</f>
        <v>2000</v>
      </c>
      <c r="H168" s="174">
        <f>+H169</f>
        <v>955.44</v>
      </c>
      <c r="I168" s="222">
        <f t="shared" si="2"/>
        <v>0.47772000000000003</v>
      </c>
    </row>
    <row r="169" spans="2:9" ht="20.100000000000001" customHeight="1" x14ac:dyDescent="0.25">
      <c r="B169" s="275">
        <v>32</v>
      </c>
      <c r="C169" s="276"/>
      <c r="D169" s="277"/>
      <c r="E169" s="154" t="s">
        <v>12</v>
      </c>
      <c r="F169" s="159"/>
      <c r="G169" s="157">
        <v>2000</v>
      </c>
      <c r="H169" s="160">
        <f>+H170</f>
        <v>955.44</v>
      </c>
      <c r="I169" s="222">
        <f t="shared" si="2"/>
        <v>0.47772000000000003</v>
      </c>
    </row>
    <row r="170" spans="2:9" ht="20.100000000000001" customHeight="1" x14ac:dyDescent="0.25">
      <c r="B170" s="180"/>
      <c r="C170" s="181"/>
      <c r="D170" s="176">
        <v>3222</v>
      </c>
      <c r="E170" s="176" t="s">
        <v>206</v>
      </c>
      <c r="F170" s="182"/>
      <c r="G170" s="102"/>
      <c r="H170" s="175">
        <v>955.44</v>
      </c>
      <c r="I170" s="222"/>
    </row>
    <row r="171" spans="2:9" ht="35.1" customHeight="1" x14ac:dyDescent="0.25">
      <c r="B171" s="278" t="s">
        <v>203</v>
      </c>
      <c r="C171" s="279"/>
      <c r="D171" s="280"/>
      <c r="E171" s="197" t="s">
        <v>202</v>
      </c>
      <c r="F171" s="198"/>
      <c r="G171" s="199">
        <f>+G173</f>
        <v>500</v>
      </c>
      <c r="H171" s="203">
        <v>0</v>
      </c>
      <c r="I171" s="222">
        <f t="shared" si="2"/>
        <v>0</v>
      </c>
    </row>
    <row r="172" spans="2:9" x14ac:dyDescent="0.25">
      <c r="B172" s="281" t="s">
        <v>166</v>
      </c>
      <c r="C172" s="282"/>
      <c r="D172" s="283"/>
      <c r="E172" s="193" t="s">
        <v>153</v>
      </c>
      <c r="F172" s="150"/>
      <c r="G172" s="153"/>
      <c r="H172" s="151"/>
      <c r="I172" s="222"/>
    </row>
    <row r="173" spans="2:9" x14ac:dyDescent="0.25">
      <c r="B173" s="281">
        <v>3</v>
      </c>
      <c r="C173" s="282"/>
      <c r="D173" s="283"/>
      <c r="E173" s="168" t="s">
        <v>3</v>
      </c>
      <c r="F173" s="173"/>
      <c r="G173" s="170">
        <f>+G174</f>
        <v>500</v>
      </c>
      <c r="H173" s="174"/>
      <c r="I173" s="222"/>
    </row>
    <row r="174" spans="2:9" ht="20.100000000000001" customHeight="1" x14ac:dyDescent="0.25">
      <c r="B174" s="275">
        <v>32</v>
      </c>
      <c r="C174" s="276"/>
      <c r="D174" s="277"/>
      <c r="E174" s="154" t="s">
        <v>12</v>
      </c>
      <c r="F174" s="159"/>
      <c r="G174" s="157">
        <v>500</v>
      </c>
      <c r="H174" s="160"/>
      <c r="I174" s="222"/>
    </row>
    <row r="175" spans="2:9" x14ac:dyDescent="0.25">
      <c r="G175" s="142"/>
    </row>
    <row r="176" spans="2:9" x14ac:dyDescent="0.25">
      <c r="G176" s="142"/>
    </row>
    <row r="177" spans="7:7" x14ac:dyDescent="0.25">
      <c r="G177" s="142"/>
    </row>
    <row r="178" spans="7:7" x14ac:dyDescent="0.25">
      <c r="G178" s="143"/>
    </row>
    <row r="179" spans="7:7" x14ac:dyDescent="0.25">
      <c r="G179" s="143"/>
    </row>
    <row r="180" spans="7:7" x14ac:dyDescent="0.25">
      <c r="G180" s="143"/>
    </row>
  </sheetData>
  <autoFilter ref="B1:B181"/>
  <mergeCells count="107">
    <mergeCell ref="B23:D23"/>
    <mergeCell ref="B25:D25"/>
    <mergeCell ref="B27:D27"/>
    <mergeCell ref="B24:D24"/>
    <mergeCell ref="B31:D31"/>
    <mergeCell ref="B51:D51"/>
    <mergeCell ref="B60:D60"/>
    <mergeCell ref="B61:D61"/>
    <mergeCell ref="B9:D9"/>
    <mergeCell ref="B16:D16"/>
    <mergeCell ref="B19:D19"/>
    <mergeCell ref="B2:I2"/>
    <mergeCell ref="B15:D15"/>
    <mergeCell ref="B17:D17"/>
    <mergeCell ref="B4:I4"/>
    <mergeCell ref="B6:E6"/>
    <mergeCell ref="B7:E7"/>
    <mergeCell ref="B8:D8"/>
    <mergeCell ref="B18:D18"/>
    <mergeCell ref="B12:D12"/>
    <mergeCell ref="B28:D28"/>
    <mergeCell ref="B29:D29"/>
    <mergeCell ref="B30:D30"/>
    <mergeCell ref="B10:D10"/>
    <mergeCell ref="B11:D11"/>
    <mergeCell ref="B13:D13"/>
    <mergeCell ref="B21:D21"/>
    <mergeCell ref="B22:D22"/>
    <mergeCell ref="B79:D79"/>
    <mergeCell ref="B80:D80"/>
    <mergeCell ref="B81:D81"/>
    <mergeCell ref="B82:D82"/>
    <mergeCell ref="B75:D75"/>
    <mergeCell ref="B76:D76"/>
    <mergeCell ref="B77:D77"/>
    <mergeCell ref="B78:D78"/>
    <mergeCell ref="B62:D62"/>
    <mergeCell ref="B63:D63"/>
    <mergeCell ref="B67:D67"/>
    <mergeCell ref="B69:D69"/>
    <mergeCell ref="B74:D74"/>
    <mergeCell ref="B70:D70"/>
    <mergeCell ref="B90:D90"/>
    <mergeCell ref="B95:D95"/>
    <mergeCell ref="B96:D96"/>
    <mergeCell ref="B97:D97"/>
    <mergeCell ref="B100:D100"/>
    <mergeCell ref="B87:D87"/>
    <mergeCell ref="B88:D88"/>
    <mergeCell ref="B89:D89"/>
    <mergeCell ref="B84:D84"/>
    <mergeCell ref="B85:D85"/>
    <mergeCell ref="B86:D86"/>
    <mergeCell ref="B121:D121"/>
    <mergeCell ref="B123:D123"/>
    <mergeCell ref="B124:D124"/>
    <mergeCell ref="B114:D114"/>
    <mergeCell ref="B115:D115"/>
    <mergeCell ref="B119:D119"/>
    <mergeCell ref="B120:D120"/>
    <mergeCell ref="B106:D106"/>
    <mergeCell ref="B107:D107"/>
    <mergeCell ref="B108:D108"/>
    <mergeCell ref="B111:D111"/>
    <mergeCell ref="B113:D113"/>
    <mergeCell ref="B130:D130"/>
    <mergeCell ref="B131:D131"/>
    <mergeCell ref="B132:D132"/>
    <mergeCell ref="B133:D133"/>
    <mergeCell ref="B134:D134"/>
    <mergeCell ref="B125:D125"/>
    <mergeCell ref="B126:D126"/>
    <mergeCell ref="B128:D128"/>
    <mergeCell ref="B129:D12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54:D154"/>
    <mergeCell ref="B155:D155"/>
    <mergeCell ref="B159:D159"/>
    <mergeCell ref="B150:D150"/>
    <mergeCell ref="B151:D151"/>
    <mergeCell ref="B152:D152"/>
    <mergeCell ref="B153:D153"/>
    <mergeCell ref="B145:D145"/>
    <mergeCell ref="B146:D146"/>
    <mergeCell ref="B147:D147"/>
    <mergeCell ref="B148:D148"/>
    <mergeCell ref="B149:D149"/>
    <mergeCell ref="B174:D174"/>
    <mergeCell ref="B171:D171"/>
    <mergeCell ref="B172:D172"/>
    <mergeCell ref="B173:D173"/>
    <mergeCell ref="B167:D167"/>
    <mergeCell ref="B168:D168"/>
    <mergeCell ref="B169:D169"/>
    <mergeCell ref="B160:D160"/>
    <mergeCell ref="B161:D161"/>
    <mergeCell ref="B162:D162"/>
    <mergeCell ref="B165:D165"/>
    <mergeCell ref="B166:D166"/>
  </mergeCells>
  <pageMargins left="0.7" right="0.7" top="0.75" bottom="0.75" header="0.3" footer="0.3"/>
  <pageSetup paperSize="9" scale="54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 (2)</vt:lpstr>
      <vt:lpstr>Rashodi i prihodi prema izv (2</vt:lpstr>
      <vt:lpstr>Rashodi prema funkcijskoj k (2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Contabile</cp:lastModifiedBy>
  <cp:lastPrinted>2023-09-07T10:55:11Z</cp:lastPrinted>
  <dcterms:created xsi:type="dcterms:W3CDTF">2022-08-12T12:51:27Z</dcterms:created>
  <dcterms:modified xsi:type="dcterms:W3CDTF">2023-09-07T11:15:38Z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