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e\Documents\GRAD\Plan 2026\"/>
    </mc:Choice>
  </mc:AlternateContent>
  <bookViews>
    <workbookView xWindow="0" yWindow="0" windowWidth="28800" windowHeight="1233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Sheet1" sheetId="13" r:id="rId8"/>
    <sheet name="Sheet2" sheetId="14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7" l="1"/>
  <c r="I145" i="7"/>
  <c r="G145" i="7"/>
  <c r="I148" i="7"/>
  <c r="H148" i="7"/>
  <c r="G148" i="7"/>
  <c r="F148" i="7"/>
  <c r="E148" i="7"/>
  <c r="G37" i="8"/>
  <c r="H37" i="8"/>
  <c r="F37" i="8"/>
  <c r="G34" i="8"/>
  <c r="H34" i="8"/>
  <c r="F34" i="8"/>
  <c r="G18" i="8"/>
  <c r="H18" i="8"/>
  <c r="F18" i="8"/>
  <c r="H75" i="7" l="1"/>
  <c r="I75" i="7"/>
  <c r="G15" i="10" l="1"/>
  <c r="G24" i="10" s="1"/>
  <c r="E60" i="7"/>
  <c r="D34" i="8"/>
  <c r="D11" i="8"/>
  <c r="D16" i="8"/>
  <c r="D18" i="8"/>
  <c r="E27" i="8"/>
  <c r="F27" i="8"/>
  <c r="G27" i="8"/>
  <c r="H27" i="8"/>
  <c r="D27" i="8"/>
  <c r="D21" i="3"/>
  <c r="E21" i="3"/>
  <c r="F21" i="3"/>
  <c r="G21" i="3"/>
  <c r="C21" i="3"/>
  <c r="G36" i="10"/>
  <c r="H36" i="10"/>
  <c r="I36" i="10"/>
  <c r="J36" i="10"/>
  <c r="F36" i="10"/>
  <c r="G28" i="10"/>
  <c r="H28" i="10"/>
  <c r="I28" i="10"/>
  <c r="J28" i="10"/>
  <c r="F28" i="10"/>
  <c r="G19" i="10"/>
  <c r="H19" i="10"/>
  <c r="I19" i="10"/>
  <c r="J19" i="10"/>
  <c r="F19" i="10"/>
  <c r="G75" i="7" l="1"/>
  <c r="F11" i="5" l="1"/>
  <c r="F16" i="8"/>
  <c r="G16" i="8"/>
  <c r="H16" i="8"/>
  <c r="F75" i="7" l="1"/>
  <c r="F71" i="7"/>
  <c r="G71" i="7"/>
  <c r="H71" i="7"/>
  <c r="I71" i="7"/>
  <c r="E71" i="7"/>
  <c r="F11" i="7"/>
  <c r="G11" i="7"/>
  <c r="G8" i="7" s="1"/>
  <c r="H11" i="7"/>
  <c r="H8" i="7" s="1"/>
  <c r="I11" i="7"/>
  <c r="I23" i="7"/>
  <c r="I20" i="7" s="1"/>
  <c r="H23" i="7"/>
  <c r="H20" i="7" s="1"/>
  <c r="G23" i="7"/>
  <c r="G20" i="7" s="1"/>
  <c r="F23" i="7"/>
  <c r="F20" i="7" s="1"/>
  <c r="E23" i="7"/>
  <c r="E20" i="7" s="1"/>
  <c r="I17" i="7"/>
  <c r="I14" i="7" s="1"/>
  <c r="H17" i="7"/>
  <c r="H14" i="7" s="1"/>
  <c r="G17" i="7"/>
  <c r="G14" i="7" s="1"/>
  <c r="F17" i="7"/>
  <c r="F14" i="7" s="1"/>
  <c r="E17" i="7"/>
  <c r="E14" i="7" s="1"/>
  <c r="E11" i="7"/>
  <c r="E8" i="7" s="1"/>
  <c r="I8" i="7"/>
  <c r="F8" i="7"/>
  <c r="F152" i="7"/>
  <c r="G152" i="7"/>
  <c r="H152" i="7"/>
  <c r="I152" i="7"/>
  <c r="E152" i="7"/>
  <c r="E75" i="7"/>
  <c r="F29" i="7" l="1"/>
  <c r="G29" i="7"/>
  <c r="H29" i="7"/>
  <c r="I29" i="7"/>
  <c r="F34" i="7"/>
  <c r="G34" i="7"/>
  <c r="H34" i="7"/>
  <c r="I34" i="7"/>
  <c r="F40" i="7"/>
  <c r="G40" i="7"/>
  <c r="H40" i="7"/>
  <c r="I40" i="7"/>
  <c r="F45" i="7"/>
  <c r="G45" i="7"/>
  <c r="H45" i="7"/>
  <c r="I45" i="7"/>
  <c r="F51" i="7"/>
  <c r="F48" i="7" s="1"/>
  <c r="G51" i="7"/>
  <c r="G48" i="7" s="1"/>
  <c r="H51" i="7"/>
  <c r="H48" i="7" s="1"/>
  <c r="I51" i="7"/>
  <c r="I48" i="7" s="1"/>
  <c r="F57" i="7"/>
  <c r="F54" i="7" s="1"/>
  <c r="G57" i="7"/>
  <c r="G54" i="7" s="1"/>
  <c r="H57" i="7"/>
  <c r="H54" i="7" s="1"/>
  <c r="I57" i="7"/>
  <c r="I54" i="7" s="1"/>
  <c r="F63" i="7"/>
  <c r="G63" i="7"/>
  <c r="H63" i="7"/>
  <c r="I63" i="7"/>
  <c r="F67" i="7"/>
  <c r="G67" i="7"/>
  <c r="H67" i="7"/>
  <c r="I67" i="7"/>
  <c r="F80" i="7"/>
  <c r="G80" i="7"/>
  <c r="H80" i="7"/>
  <c r="I80" i="7"/>
  <c r="F84" i="7"/>
  <c r="G84" i="7"/>
  <c r="H84" i="7"/>
  <c r="I84" i="7"/>
  <c r="F88" i="7"/>
  <c r="G88" i="7"/>
  <c r="H88" i="7"/>
  <c r="I88" i="7"/>
  <c r="F94" i="7"/>
  <c r="F91" i="7" s="1"/>
  <c r="G94" i="7"/>
  <c r="G91" i="7" s="1"/>
  <c r="H94" i="7"/>
  <c r="H91" i="7" s="1"/>
  <c r="I94" i="7"/>
  <c r="I91" i="7" s="1"/>
  <c r="F99" i="7"/>
  <c r="G99" i="7"/>
  <c r="H99" i="7"/>
  <c r="I99" i="7"/>
  <c r="F102" i="7"/>
  <c r="G102" i="7"/>
  <c r="H102" i="7"/>
  <c r="I102" i="7"/>
  <c r="F107" i="7"/>
  <c r="G107" i="7"/>
  <c r="H107" i="7"/>
  <c r="I107" i="7"/>
  <c r="F110" i="7"/>
  <c r="G110" i="7"/>
  <c r="H110" i="7"/>
  <c r="I110" i="7"/>
  <c r="F113" i="7"/>
  <c r="G113" i="7"/>
  <c r="H113" i="7"/>
  <c r="I113" i="7"/>
  <c r="F116" i="7"/>
  <c r="G116" i="7"/>
  <c r="H116" i="7"/>
  <c r="I116" i="7"/>
  <c r="F119" i="7"/>
  <c r="G119" i="7"/>
  <c r="H119" i="7"/>
  <c r="I119" i="7"/>
  <c r="F124" i="7"/>
  <c r="F121" i="7" s="1"/>
  <c r="G124" i="7"/>
  <c r="G121" i="7" s="1"/>
  <c r="H124" i="7"/>
  <c r="H121" i="7" s="1"/>
  <c r="I124" i="7"/>
  <c r="I121" i="7" s="1"/>
  <c r="F130" i="7"/>
  <c r="F127" i="7" s="1"/>
  <c r="G130" i="7"/>
  <c r="G127" i="7" s="1"/>
  <c r="H130" i="7"/>
  <c r="H127" i="7" s="1"/>
  <c r="I130" i="7"/>
  <c r="I127" i="7" s="1"/>
  <c r="F136" i="7"/>
  <c r="F133" i="7" s="1"/>
  <c r="G136" i="7"/>
  <c r="G133" i="7" s="1"/>
  <c r="H136" i="7"/>
  <c r="H133" i="7" s="1"/>
  <c r="I136" i="7"/>
  <c r="I133" i="7" s="1"/>
  <c r="F142" i="7"/>
  <c r="F139" i="7" s="1"/>
  <c r="G142" i="7"/>
  <c r="G139" i="7" s="1"/>
  <c r="H142" i="7"/>
  <c r="H139" i="7" s="1"/>
  <c r="I142" i="7"/>
  <c r="I139" i="7" s="1"/>
  <c r="F145" i="7"/>
  <c r="E145" i="7"/>
  <c r="E142" i="7"/>
  <c r="E139" i="7" s="1"/>
  <c r="E136" i="7"/>
  <c r="E133" i="7" s="1"/>
  <c r="E130" i="7"/>
  <c r="E127" i="7" s="1"/>
  <c r="E124" i="7"/>
  <c r="E121" i="7" s="1"/>
  <c r="E119" i="7"/>
  <c r="E116" i="7"/>
  <c r="E113" i="7"/>
  <c r="E110" i="7"/>
  <c r="E107" i="7"/>
  <c r="E102" i="7"/>
  <c r="E99" i="7"/>
  <c r="E94" i="7"/>
  <c r="E91" i="7" s="1"/>
  <c r="E88" i="7"/>
  <c r="E84" i="7"/>
  <c r="E80" i="7"/>
  <c r="E67" i="7"/>
  <c r="E63" i="7"/>
  <c r="E57" i="7"/>
  <c r="E54" i="7" s="1"/>
  <c r="E51" i="7"/>
  <c r="E48" i="7" s="1"/>
  <c r="E45" i="7"/>
  <c r="E40" i="7"/>
  <c r="E34" i="7"/>
  <c r="E29" i="7"/>
  <c r="G104" i="7" l="1"/>
  <c r="I60" i="7"/>
  <c r="E26" i="7"/>
  <c r="I26" i="7"/>
  <c r="H60" i="7"/>
  <c r="H26" i="7"/>
  <c r="F60" i="7"/>
  <c r="G60" i="7"/>
  <c r="G26" i="7"/>
  <c r="F26" i="7"/>
  <c r="G96" i="7"/>
  <c r="I104" i="7"/>
  <c r="I96" i="7"/>
  <c r="I37" i="7"/>
  <c r="H104" i="7"/>
  <c r="H96" i="7"/>
  <c r="H37" i="7"/>
  <c r="G37" i="7"/>
  <c r="E96" i="7"/>
  <c r="F104" i="7"/>
  <c r="F96" i="7"/>
  <c r="F37" i="7"/>
  <c r="E104" i="7"/>
  <c r="E37" i="7"/>
  <c r="E16" i="5"/>
  <c r="F16" i="5"/>
  <c r="G16" i="5"/>
  <c r="H16" i="5"/>
  <c r="E14" i="5"/>
  <c r="F14" i="5"/>
  <c r="G14" i="5"/>
  <c r="H14" i="5"/>
  <c r="E12" i="5"/>
  <c r="F12" i="5"/>
  <c r="G12" i="5"/>
  <c r="H12" i="5"/>
  <c r="E11" i="5"/>
  <c r="G11" i="5"/>
  <c r="H11" i="5"/>
  <c r="E34" i="8"/>
  <c r="E16" i="8"/>
  <c r="E23" i="8"/>
  <c r="F23" i="8"/>
  <c r="G23" i="8"/>
  <c r="H23" i="8"/>
  <c r="E18" i="8"/>
  <c r="E14" i="8"/>
  <c r="F14" i="8"/>
  <c r="G14" i="8"/>
  <c r="H14" i="8"/>
  <c r="E12" i="8"/>
  <c r="F12" i="8"/>
  <c r="G12" i="8"/>
  <c r="H12" i="8"/>
  <c r="F11" i="8" l="1"/>
  <c r="F7" i="7"/>
  <c r="E11" i="8"/>
  <c r="H7" i="7"/>
  <c r="H11" i="8"/>
  <c r="G11" i="8"/>
  <c r="I7" i="7"/>
  <c r="G7" i="7"/>
  <c r="E7" i="7"/>
  <c r="E47" i="8" l="1"/>
  <c r="F47" i="8"/>
  <c r="G47" i="8"/>
  <c r="H47" i="8"/>
  <c r="E45" i="8"/>
  <c r="F45" i="8"/>
  <c r="G45" i="8"/>
  <c r="H45" i="8"/>
  <c r="E37" i="8"/>
  <c r="E32" i="8"/>
  <c r="F32" i="8"/>
  <c r="G32" i="8"/>
  <c r="H32" i="8"/>
  <c r="E30" i="8"/>
  <c r="F30" i="8"/>
  <c r="G30" i="8"/>
  <c r="H30" i="8"/>
  <c r="D47" i="8"/>
  <c r="D45" i="8"/>
  <c r="D37" i="8"/>
  <c r="D32" i="8"/>
  <c r="D30" i="8"/>
  <c r="F29" i="8" l="1"/>
  <c r="H29" i="8"/>
  <c r="G29" i="8"/>
  <c r="E29" i="8"/>
  <c r="D29" i="8"/>
  <c r="D16" i="5"/>
  <c r="D14" i="5"/>
  <c r="D12" i="5"/>
  <c r="D11" i="5"/>
  <c r="D12" i="8"/>
  <c r="D14" i="8"/>
  <c r="D23" i="8"/>
  <c r="D31" i="3"/>
  <c r="E31" i="3"/>
  <c r="F31" i="3"/>
  <c r="G31" i="3"/>
  <c r="D24" i="3"/>
  <c r="D23" i="3" s="1"/>
  <c r="E24" i="3"/>
  <c r="F24" i="3"/>
  <c r="G24" i="3"/>
  <c r="C24" i="3"/>
  <c r="C31" i="3"/>
  <c r="D12" i="3"/>
  <c r="D11" i="3" s="1"/>
  <c r="E12" i="3"/>
  <c r="E11" i="3" s="1"/>
  <c r="F12" i="3"/>
  <c r="F11" i="3" s="1"/>
  <c r="G12" i="3"/>
  <c r="G11" i="3" s="1"/>
  <c r="C12" i="3"/>
  <c r="C11" i="3" s="1"/>
  <c r="C23" i="3" l="1"/>
  <c r="G23" i="3"/>
  <c r="F23" i="3"/>
  <c r="E23" i="3"/>
  <c r="F38" i="10"/>
  <c r="J23" i="10" l="1"/>
  <c r="I23" i="10"/>
  <c r="H23" i="10"/>
  <c r="G23" i="10"/>
  <c r="F23" i="10"/>
  <c r="J12" i="10"/>
  <c r="I12" i="10"/>
  <c r="H12" i="10"/>
  <c r="G12" i="10"/>
  <c r="F12" i="10"/>
  <c r="J9" i="10"/>
  <c r="I9" i="10"/>
  <c r="H9" i="10"/>
  <c r="G9" i="10"/>
  <c r="F9" i="10"/>
  <c r="F15" i="10" l="1"/>
  <c r="F24" i="10" s="1"/>
  <c r="H15" i="10"/>
  <c r="G31" i="10"/>
  <c r="G32" i="10" s="1"/>
  <c r="I15" i="10"/>
  <c r="I24" i="10" s="1"/>
  <c r="I31" i="10" s="1"/>
  <c r="I32" i="10" s="1"/>
  <c r="J15" i="10"/>
  <c r="J24" i="10" s="1"/>
  <c r="J31" i="10" s="1"/>
  <c r="J32" i="10" s="1"/>
  <c r="H24" i="10"/>
  <c r="H31" i="10" s="1"/>
  <c r="H32" i="10" s="1"/>
  <c r="F31" i="10" l="1"/>
  <c r="F32" i="10" s="1"/>
  <c r="F40" i="10"/>
  <c r="F41" i="10" s="1"/>
  <c r="G38" i="10" s="1"/>
  <c r="G41" i="10" s="1"/>
  <c r="H41" i="10" s="1"/>
  <c r="I38" i="10" s="1"/>
  <c r="I41" i="10" s="1"/>
  <c r="J38" i="10" s="1"/>
  <c r="J41" i="10" s="1"/>
</calcChain>
</file>

<file path=xl/sharedStrings.xml><?xml version="1.0" encoding="utf-8"?>
<sst xmlns="http://schemas.openxmlformats.org/spreadsheetml/2006/main" count="369" uniqueCount="170">
  <si>
    <t>PRIHODI UKUPNO</t>
  </si>
  <si>
    <t>RASHODI UKUPNO</t>
  </si>
  <si>
    <t>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</si>
  <si>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</si>
  <si>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</si>
  <si>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</si>
  <si>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</si>
  <si>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</si>
  <si>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</si>
  <si>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</si>
  <si>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</si>
  <si>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</si>
  <si>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</si>
  <si>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</si>
  <si>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</si>
  <si>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</si>
  <si>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</si>
  <si>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</si>
  <si>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</si>
  <si>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</si>
  <si>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</si>
  <si>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</si>
  <si>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</si>
  <si>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</si>
  <si>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</si>
  <si>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</si>
  <si>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</si>
  <si>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</si>
  <si>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</si>
  <si>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</si>
  <si>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</si>
  <si>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</si>
  <si>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</si>
  <si>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</si>
  <si>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</si>
  <si>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</si>
  <si>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</si>
  <si>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</si>
  <si>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</si>
  <si>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</si>
  <si>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</si>
  <si>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</si>
  <si>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</si>
  <si>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</si>
  <si>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 xml:space="preserve">B. RAČUN FINANCIRANJA </t>
  </si>
  <si>
    <t>Tekući plan 2024.</t>
  </si>
  <si>
    <t>Plan 2025.</t>
  </si>
  <si>
    <t>Projekcija 
 2026.</t>
  </si>
  <si>
    <t>Projekcija 
2027.</t>
  </si>
  <si>
    <t>Razred/ skupina</t>
  </si>
  <si>
    <t>UKUPNO RASHODI</t>
  </si>
  <si>
    <t>UKUPNO PRIHODI</t>
  </si>
  <si>
    <t>Projekcija 
 2027.</t>
  </si>
  <si>
    <t>UKUPNO PRIMICI</t>
  </si>
  <si>
    <t>UKUPNO IZDACI</t>
  </si>
  <si>
    <t>Brojčana oznaka i naziv</t>
  </si>
  <si>
    <t xml:space="preserve"> Opći prihodi i primici</t>
  </si>
  <si>
    <t>A1. PRIHODI I RASHODI PREMA EKONOMSKOJ KLASIFIKACIJI</t>
  </si>
  <si>
    <t>A2. PRIHODI I RASHODI PREMA IZVORIMA FINANCIRANJA</t>
  </si>
  <si>
    <t>A3. RASHODI PREMA FUNKCIJSKOJ KLASIFIKACIJI</t>
  </si>
  <si>
    <t>Razred i naziv</t>
  </si>
  <si>
    <t>B1. RAČUN FINANCIRANJA PREMA EKONOMSKOJ KLASIFIKACIJI</t>
  </si>
  <si>
    <t>B2. RAČUN FINANCIRANJA PREMA IZVORIMA FINANCIRANJA</t>
  </si>
  <si>
    <t>Opći prihodi i primici</t>
  </si>
  <si>
    <t>Vlastiti prihodi</t>
  </si>
  <si>
    <t>FINANCIJSKI PLAN PRORAČUNSKOG KORISNIKA JEDINICE LOKALNE I PODRUČNE (REGIONALNE) SAMOUPRAVE 
ZA 2025. I PROJEKCIJE ZA 2026. I 2027. GODINU</t>
  </si>
  <si>
    <t>Ostale pomoći</t>
  </si>
  <si>
    <t>Pomoći tijela i fondova EU</t>
  </si>
  <si>
    <t>Pomoći iz inozemstva</t>
  </si>
  <si>
    <t>Prihodi od imovine</t>
  </si>
  <si>
    <t>Ostali prihodi</t>
  </si>
  <si>
    <t>Donacije</t>
  </si>
  <si>
    <t>Prihodi iz nadležnog proračuna I od HZZO-a temeljem ugovornih obveza</t>
  </si>
  <si>
    <t>Financijski rashodi</t>
  </si>
  <si>
    <t>Nakn.građ.i kuća.na teme.osig.i drug.nak.</t>
  </si>
  <si>
    <t>Ostali rashodi</t>
  </si>
  <si>
    <t>Rashodi za nabavu proizvedene dugotrajne imovine</t>
  </si>
  <si>
    <t>Prihodi od upravnih i administrativnih pristojbi, pristojbi po posebnim propisima I naknada</t>
  </si>
  <si>
    <t>08 Rekreacija,kultura i religija</t>
  </si>
  <si>
    <t>0820 Služba kulture</t>
  </si>
  <si>
    <t>09 Obrazovanje</t>
  </si>
  <si>
    <t>0912 Osnovno obrazovanje</t>
  </si>
  <si>
    <t>10 Socijalna zaštita</t>
  </si>
  <si>
    <t>1070 Socij.pomoć stano.koje nije obuhv.redov.socij.progr.</t>
  </si>
  <si>
    <t>08</t>
  </si>
  <si>
    <t>09</t>
  </si>
  <si>
    <t>10</t>
  </si>
  <si>
    <t>0820</t>
  </si>
  <si>
    <t>0912</t>
  </si>
  <si>
    <t>11 Opći prihodi i primici</t>
  </si>
  <si>
    <t>31 Vlastiti prihodi</t>
  </si>
  <si>
    <t>53 'Proračuni, drugi nivoi - za posebne i / ili ugovorene namjen</t>
  </si>
  <si>
    <t>54 Pomoći tijela i fondova EU</t>
  </si>
  <si>
    <t>55 Pomoći iz inozemstva</t>
  </si>
  <si>
    <t>61 Donacije</t>
  </si>
  <si>
    <t>82 'Pre.viš.iz ranijih god.</t>
  </si>
  <si>
    <t>Prihodi za posebne namjene</t>
  </si>
  <si>
    <t>41Prihodi za posebne namjene</t>
  </si>
  <si>
    <t>PROGRAM 1036</t>
  </si>
  <si>
    <t>DECENTRALIZIRANE FUNKCIJE</t>
  </si>
  <si>
    <t>Aktivnost A103601</t>
  </si>
  <si>
    <t>Izvor financiranja 11</t>
  </si>
  <si>
    <t>Izvor financiranja 53</t>
  </si>
  <si>
    <t>PRODUŽENI BORAVAK</t>
  </si>
  <si>
    <t>Aktivnost A103602</t>
  </si>
  <si>
    <t>Proračuni, drugi nivoi</t>
  </si>
  <si>
    <t>ŠKOLSKI PEDAGOG</t>
  </si>
  <si>
    <t>Aktivnost A103603</t>
  </si>
  <si>
    <t>ŠKOLSKI ODBOR</t>
  </si>
  <si>
    <t>Aktivnost A103604</t>
  </si>
  <si>
    <t>PROGRAMI ŠKOLE</t>
  </si>
  <si>
    <t>Aktivnost A103605</t>
  </si>
  <si>
    <t>Izvor financiranja 31</t>
  </si>
  <si>
    <t>Izvor financiranja 55</t>
  </si>
  <si>
    <t>Izvor financiranja 61</t>
  </si>
  <si>
    <t>Izvor financiranja 82</t>
  </si>
  <si>
    <t>Pre.viš.iz ranijih god.</t>
  </si>
  <si>
    <t>NABAVA ŠKOLSKIH UDŽBENIKA</t>
  </si>
  <si>
    <t>Aktivnost K103605</t>
  </si>
  <si>
    <t>NABAVA RADNIH BILJEŽNICA</t>
  </si>
  <si>
    <t>Aktivnost A103630</t>
  </si>
  <si>
    <t xml:space="preserve">Naknade graðanima i kuæanstvima temelj osig i druge nakn   </t>
  </si>
  <si>
    <t>OPREMANJE PROSTORA</t>
  </si>
  <si>
    <t>Aktivnost K103601</t>
  </si>
  <si>
    <t>MATERIJ.RASHODI PO OSNOVI DODATNIH STANDARDA</t>
  </si>
  <si>
    <t>Aktivnost A103635</t>
  </si>
  <si>
    <t>Izvor financiranja 54</t>
  </si>
  <si>
    <t>PUNa torba zajedništva</t>
  </si>
  <si>
    <t>Aktivnost T103623</t>
  </si>
  <si>
    <t>Aktivnost T103627</t>
  </si>
  <si>
    <t>ŠKOLSKA SHEMA</t>
  </si>
  <si>
    <t>Aktivnost T103604</t>
  </si>
  <si>
    <t>PREHRANA ZA UČENIKE U OSNOVNIM ŠKOLAMA</t>
  </si>
  <si>
    <t>Aktivnost A103637</t>
  </si>
  <si>
    <t>PROGRAM 1027</t>
  </si>
  <si>
    <t>Aktivnost A102701</t>
  </si>
  <si>
    <t>PROGRAM 1032</t>
  </si>
  <si>
    <t>Aktivnost A103212</t>
  </si>
  <si>
    <t>NATJECANJA UČENIKA</t>
  </si>
  <si>
    <t>GRADSKE KULTURNO-ZABAVNE MANIFESTACIJE</t>
  </si>
  <si>
    <t>OPĆE JAVNE POTREBE U KULTURI</t>
  </si>
  <si>
    <t>SOCIJALNA SKRB</t>
  </si>
  <si>
    <t>NAKNADA RAZLIKE U CIJENI TOPLOG OBROKA</t>
  </si>
  <si>
    <t>OPĆE JAVNE POTREBE U ŠKOLSTVU</t>
  </si>
  <si>
    <t>PRORAČUNSKI KORISNIK 11453: TOŠ - SEI BERNARDO BENUSSI ROVINJ - ROVIGNO</t>
  </si>
  <si>
    <t>Izvor financiranja 41</t>
  </si>
  <si>
    <t>Izvršenje 2024.</t>
  </si>
  <si>
    <t>Tekući plan 2025.</t>
  </si>
  <si>
    <t>Plan 2026.</t>
  </si>
  <si>
    <t>Projekcija 
2028.</t>
  </si>
  <si>
    <t>FINANCIJSKI PLAN PRORAČUNSKOG KORISNIKA JEDINICE LOKALNE I PODRUČNE (REGIONALNE) SAMOUPRAVE 
ZA 2026. I PROJEKCIJE ZA 2027. I 2028. GODINU</t>
  </si>
  <si>
    <t>Projekcija
 2027.</t>
  </si>
  <si>
    <t>Projekcija 
 2028.</t>
  </si>
  <si>
    <t>Plan  2026.</t>
  </si>
  <si>
    <t>Pomoćnici u nastavi</t>
  </si>
  <si>
    <t>Ostali prihodi za posebne namjene</t>
  </si>
  <si>
    <t>Fondovi EU</t>
  </si>
  <si>
    <t>Europski socijalni fond plus</t>
  </si>
  <si>
    <t>43Ostali prihodi za posebne namjene</t>
  </si>
  <si>
    <t>Pomoći iz državnog proračuna</t>
  </si>
  <si>
    <t>50 Pomoći iz državnog proračuna</t>
  </si>
  <si>
    <t>52 Ostale pomoći</t>
  </si>
  <si>
    <t>51 Pomoći Eu</t>
  </si>
  <si>
    <t>56 Fondovi EU</t>
  </si>
  <si>
    <t>Aktivnost A103643</t>
  </si>
  <si>
    <t>Izvor financiranja 50</t>
  </si>
  <si>
    <t>Izvor financiranja 5</t>
  </si>
  <si>
    <t>Pomoći</t>
  </si>
  <si>
    <t>Izvor financiranja 52</t>
  </si>
  <si>
    <t xml:space="preserve"> FINANCIJSKI PLANA  PRORAČUNSKOG KORISNIKA JEDINICE LOKALNE I PODRUČNE (REGIONALNE) SAMOUPRAVE 
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</si>
</sst>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</cellStyleXfs>
  <cellXfs count="2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0" fillId="0" borderId="0" xfId="0" applyNumberFormat="1"/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center"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top" wrapText="1"/>
    </xf>
    <xf numFmtId="0" fontId="25" fillId="0" borderId="3" xfId="0" applyNumberFormat="1" applyFont="1" applyFill="1" applyBorder="1" applyAlignment="1" applyProtection="1">
      <alignment horizontal="left" vertical="center" wrapText="1"/>
    </xf>
    <xf numFmtId="0" fontId="26" fillId="0" borderId="3" xfId="0" quotePrefix="1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0" fontId="25" fillId="0" borderId="3" xfId="0" applyNumberFormat="1" applyFont="1" applyFill="1" applyBorder="1" applyAlignment="1" applyProtection="1">
      <alignment vertical="center" wrapText="1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" fontId="0" fillId="0" borderId="3" xfId="0" applyNumberFormat="1" applyFont="1" applyBorder="1" applyAlignment="1">
      <alignment horizontal="center"/>
    </xf>
    <xf numFmtId="0" fontId="24" fillId="2" borderId="3" xfId="0" applyNumberFormat="1" applyFont="1" applyFill="1" applyBorder="1" applyAlignment="1" applyProtection="1">
      <alignment horizontal="left" vertical="top" wrapText="1"/>
    </xf>
    <xf numFmtId="164" fontId="0" fillId="0" borderId="3" xfId="0" applyNumberFormat="1" applyBorder="1"/>
    <xf numFmtId="164" fontId="1" fillId="0" borderId="3" xfId="0" applyNumberFormat="1" applyFont="1" applyBorder="1"/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164" fontId="3" fillId="2" borderId="3" xfId="2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8" fillId="0" borderId="3" xfId="0" quotePrefix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/>
    </xf>
    <xf numFmtId="164" fontId="3" fillId="5" borderId="3" xfId="2" applyNumberFormat="1" applyFont="1" applyFill="1" applyBorder="1" applyAlignment="1">
      <alignment horizontal="center" vertical="center"/>
    </xf>
    <xf numFmtId="164" fontId="3" fillId="2" borderId="4" xfId="2" applyNumberFormat="1" applyFont="1" applyFill="1" applyBorder="1" applyAlignment="1">
      <alignment horizontal="right"/>
    </xf>
    <xf numFmtId="164" fontId="3" fillId="0" borderId="4" xfId="2" applyNumberFormat="1" applyFont="1" applyFill="1" applyBorder="1" applyAlignment="1">
      <alignment horizontal="right"/>
    </xf>
    <xf numFmtId="164" fontId="3" fillId="5" borderId="4" xfId="2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center" vertical="center"/>
    </xf>
    <xf numFmtId="164" fontId="3" fillId="2" borderId="4" xfId="2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right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4" fontId="6" fillId="0" borderId="1" xfId="0" quotePrefix="1" applyNumberFormat="1" applyFont="1" applyBorder="1" applyAlignment="1">
      <alignment horizontal="center" vertical="center" wrapText="1"/>
    </xf>
    <xf numFmtId="4" fontId="6" fillId="0" borderId="2" xfId="0" quotePrefix="1" applyNumberFormat="1" applyFont="1" applyBorder="1" applyAlignment="1">
      <alignment horizontal="center" vertical="center" wrapText="1"/>
    </xf>
    <xf numFmtId="4" fontId="6" fillId="0" borderId="4" xfId="0" quotePrefix="1" applyNumberFormat="1" applyFont="1" applyBorder="1" applyAlignment="1">
      <alignment horizontal="center" vertical="center" wrapText="1"/>
    </xf>
    <xf numFmtId="3" fontId="6" fillId="0" borderId="1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4" xfId="0" quotePrefix="1" applyNumberFormat="1" applyFont="1" applyBorder="1" applyAlignment="1">
      <alignment horizontal="center" wrapText="1"/>
    </xf>
    <xf numFmtId="4" fontId="13" fillId="0" borderId="0" xfId="0" applyNumberFormat="1" applyFont="1" applyAlignment="1">
      <alignment wrapText="1"/>
    </xf>
    <xf numFmtId="4" fontId="14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Obično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A2" sqref="A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6" t="s">
        <v>169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46" t="s">
        <v>11</v>
      </c>
      <c r="B3" s="146"/>
      <c r="C3" s="146"/>
      <c r="D3" s="146"/>
      <c r="E3" s="146"/>
      <c r="F3" s="146"/>
      <c r="G3" s="146"/>
      <c r="H3" s="146"/>
      <c r="I3" s="147"/>
      <c r="J3" s="14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46" t="s">
        <v>17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1" t="s">
        <v>22</v>
      </c>
    </row>
    <row r="7" spans="1:10" ht="26.25" customHeight="1" x14ac:dyDescent="0.25">
      <c r="A7" s="158" t="s">
        <v>60</v>
      </c>
      <c r="B7" s="159"/>
      <c r="C7" s="159"/>
      <c r="D7" s="159"/>
      <c r="E7" s="160"/>
      <c r="F7" s="18" t="s">
        <v>146</v>
      </c>
      <c r="G7" s="18" t="s">
        <v>147</v>
      </c>
      <c r="H7" s="18" t="s">
        <v>148</v>
      </c>
      <c r="I7" s="3" t="s">
        <v>52</v>
      </c>
      <c r="J7" s="3" t="s">
        <v>149</v>
      </c>
    </row>
    <row r="8" spans="1:10" x14ac:dyDescent="0.25">
      <c r="A8" s="161">
        <v>1</v>
      </c>
      <c r="B8" s="162"/>
      <c r="C8" s="162"/>
      <c r="D8" s="162"/>
      <c r="E8" s="163"/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x14ac:dyDescent="0.25">
      <c r="A9" s="149" t="s">
        <v>0</v>
      </c>
      <c r="B9" s="150"/>
      <c r="C9" s="150"/>
      <c r="D9" s="150"/>
      <c r="E9" s="151"/>
      <c r="F9" s="52">
        <f>F10+F11</f>
        <v>1186229.6100000001</v>
      </c>
      <c r="G9" s="52">
        <f t="shared" ref="G9:J9" si="0">G10+G11</f>
        <v>1422099.85</v>
      </c>
      <c r="H9" s="52">
        <f t="shared" si="0"/>
        <v>1336845</v>
      </c>
      <c r="I9" s="52">
        <f t="shared" si="0"/>
        <v>1390282</v>
      </c>
      <c r="J9" s="52">
        <f t="shared" si="0"/>
        <v>1404195</v>
      </c>
    </row>
    <row r="10" spans="1:10" x14ac:dyDescent="0.25">
      <c r="A10" s="152" t="s">
        <v>23</v>
      </c>
      <c r="B10" s="153"/>
      <c r="C10" s="153"/>
      <c r="D10" s="153"/>
      <c r="E10" s="145"/>
      <c r="F10" s="53">
        <v>1186229.6100000001</v>
      </c>
      <c r="G10" s="54">
        <v>1422099.85</v>
      </c>
      <c r="H10" s="54">
        <v>1336845</v>
      </c>
      <c r="I10" s="54">
        <v>1390282</v>
      </c>
      <c r="J10" s="54">
        <v>1404195</v>
      </c>
    </row>
    <row r="11" spans="1:10" x14ac:dyDescent="0.25">
      <c r="A11" s="144" t="s">
        <v>24</v>
      </c>
      <c r="B11" s="145"/>
      <c r="C11" s="145"/>
      <c r="D11" s="145"/>
      <c r="E11" s="145"/>
      <c r="F11" s="54"/>
      <c r="G11" s="54"/>
      <c r="H11" s="54"/>
      <c r="I11" s="54"/>
      <c r="J11" s="54"/>
    </row>
    <row r="12" spans="1:10" x14ac:dyDescent="0.25">
      <c r="A12" s="55" t="s">
        <v>1</v>
      </c>
      <c r="B12" s="56"/>
      <c r="C12" s="56"/>
      <c r="D12" s="56"/>
      <c r="E12" s="56"/>
      <c r="F12" s="52">
        <f>F13+F14</f>
        <v>1205338.7899999998</v>
      </c>
      <c r="G12" s="52">
        <f t="shared" ref="G12:J12" si="1">G13+G14</f>
        <v>1421990</v>
      </c>
      <c r="H12" s="52">
        <f t="shared" si="1"/>
        <v>1340845</v>
      </c>
      <c r="I12" s="52">
        <f t="shared" si="1"/>
        <v>1390282</v>
      </c>
      <c r="J12" s="52">
        <f t="shared" si="1"/>
        <v>1404195</v>
      </c>
    </row>
    <row r="13" spans="1:10" x14ac:dyDescent="0.25">
      <c r="A13" s="154" t="s">
        <v>25</v>
      </c>
      <c r="B13" s="153"/>
      <c r="C13" s="153"/>
      <c r="D13" s="153"/>
      <c r="E13" s="153"/>
      <c r="F13" s="54">
        <v>1171129.8899999999</v>
      </c>
      <c r="G13" s="54">
        <v>1388880.15</v>
      </c>
      <c r="H13" s="54">
        <v>1298345</v>
      </c>
      <c r="I13" s="54">
        <v>1348162</v>
      </c>
      <c r="J13" s="57">
        <v>1361654</v>
      </c>
    </row>
    <row r="14" spans="1:10" x14ac:dyDescent="0.25">
      <c r="A14" s="144" t="s">
        <v>26</v>
      </c>
      <c r="B14" s="145"/>
      <c r="C14" s="145"/>
      <c r="D14" s="145"/>
      <c r="E14" s="145"/>
      <c r="F14" s="54">
        <v>34208.9</v>
      </c>
      <c r="G14" s="54">
        <v>33109.85</v>
      </c>
      <c r="H14" s="54">
        <v>42500</v>
      </c>
      <c r="I14" s="54">
        <v>42120</v>
      </c>
      <c r="J14" s="57">
        <v>42541</v>
      </c>
    </row>
    <row r="15" spans="1:10" x14ac:dyDescent="0.25">
      <c r="A15" s="155" t="s">
        <v>35</v>
      </c>
      <c r="B15" s="150"/>
      <c r="C15" s="150"/>
      <c r="D15" s="150"/>
      <c r="E15" s="150"/>
      <c r="F15" s="52">
        <f>F9-F12</f>
        <v>-19109.179999999702</v>
      </c>
      <c r="G15" s="52">
        <f>+G12-G9</f>
        <v>-109.85000000009313</v>
      </c>
      <c r="H15" s="52">
        <f t="shared" ref="H15:J15" si="2">H9-H12</f>
        <v>-4000</v>
      </c>
      <c r="I15" s="52">
        <f t="shared" si="2"/>
        <v>0</v>
      </c>
      <c r="J15" s="52">
        <f t="shared" si="2"/>
        <v>0</v>
      </c>
    </row>
    <row r="16" spans="1:10" ht="18" x14ac:dyDescent="0.25">
      <c r="A16" s="58"/>
      <c r="B16" s="59"/>
      <c r="C16" s="59"/>
      <c r="D16" s="59"/>
      <c r="E16" s="59"/>
      <c r="F16" s="59"/>
      <c r="G16" s="59"/>
      <c r="H16" s="60"/>
      <c r="I16" s="60"/>
      <c r="J16" s="60"/>
    </row>
    <row r="17" spans="1:10" ht="15.75" x14ac:dyDescent="0.25">
      <c r="A17" s="156" t="s">
        <v>18</v>
      </c>
      <c r="B17" s="157"/>
      <c r="C17" s="157"/>
      <c r="D17" s="157"/>
      <c r="E17" s="157"/>
      <c r="F17" s="157"/>
      <c r="G17" s="157"/>
      <c r="H17" s="157"/>
      <c r="I17" s="157"/>
      <c r="J17" s="157"/>
    </row>
    <row r="18" spans="1:10" ht="18" x14ac:dyDescent="0.25">
      <c r="A18" s="58"/>
      <c r="B18" s="59"/>
      <c r="C18" s="59"/>
      <c r="D18" s="59"/>
      <c r="E18" s="59"/>
      <c r="F18" s="59"/>
      <c r="G18" s="59"/>
      <c r="H18" s="60"/>
      <c r="I18" s="60"/>
      <c r="J18" s="60"/>
    </row>
    <row r="19" spans="1:10" ht="29.25" customHeight="1" x14ac:dyDescent="0.25">
      <c r="A19" s="164" t="s">
        <v>60</v>
      </c>
      <c r="B19" s="165"/>
      <c r="C19" s="165"/>
      <c r="D19" s="165"/>
      <c r="E19" s="166"/>
      <c r="F19" s="61" t="str">
        <f>+F7</f>
        <v>Izvršenje 2024.</v>
      </c>
      <c r="G19" s="61" t="str">
        <f t="shared" ref="G19:J19" si="3">+G7</f>
        <v>Tekući plan 2025.</v>
      </c>
      <c r="H19" s="61" t="str">
        <f t="shared" si="3"/>
        <v>Plan 2026.</v>
      </c>
      <c r="I19" s="61" t="str">
        <f t="shared" si="3"/>
        <v>Projekcija 
 2027.</v>
      </c>
      <c r="J19" s="61" t="str">
        <f t="shared" si="3"/>
        <v>Projekcija 
2028.</v>
      </c>
    </row>
    <row r="20" spans="1:10" x14ac:dyDescent="0.25">
      <c r="A20" s="167">
        <v>1</v>
      </c>
      <c r="B20" s="168"/>
      <c r="C20" s="168"/>
      <c r="D20" s="168"/>
      <c r="E20" s="169"/>
      <c r="F20" s="78">
        <v>2</v>
      </c>
      <c r="G20" s="78">
        <v>3</v>
      </c>
      <c r="H20" s="78">
        <v>4</v>
      </c>
      <c r="I20" s="78">
        <v>5</v>
      </c>
      <c r="J20" s="78">
        <v>6</v>
      </c>
    </row>
    <row r="21" spans="1:10" x14ac:dyDescent="0.25">
      <c r="A21" s="144" t="s">
        <v>27</v>
      </c>
      <c r="B21" s="145"/>
      <c r="C21" s="145"/>
      <c r="D21" s="145"/>
      <c r="E21" s="145"/>
      <c r="F21" s="54"/>
      <c r="G21" s="54"/>
      <c r="H21" s="54"/>
      <c r="I21" s="54"/>
      <c r="J21" s="57"/>
    </row>
    <row r="22" spans="1:10" x14ac:dyDescent="0.25">
      <c r="A22" s="144" t="s">
        <v>28</v>
      </c>
      <c r="B22" s="145"/>
      <c r="C22" s="145"/>
      <c r="D22" s="145"/>
      <c r="E22" s="145"/>
      <c r="F22" s="54"/>
      <c r="G22" s="54"/>
      <c r="H22" s="54"/>
      <c r="I22" s="54"/>
      <c r="J22" s="57"/>
    </row>
    <row r="23" spans="1:10" x14ac:dyDescent="0.25">
      <c r="A23" s="155" t="s">
        <v>2</v>
      </c>
      <c r="B23" s="150"/>
      <c r="C23" s="150"/>
      <c r="D23" s="150"/>
      <c r="E23" s="150"/>
      <c r="F23" s="52">
        <f>F21-F22</f>
        <v>0</v>
      </c>
      <c r="G23" s="52">
        <f t="shared" ref="G23:J23" si="4">G21-G22</f>
        <v>0</v>
      </c>
      <c r="H23" s="52">
        <f t="shared" si="4"/>
        <v>0</v>
      </c>
      <c r="I23" s="52">
        <f t="shared" si="4"/>
        <v>0</v>
      </c>
      <c r="J23" s="52">
        <f t="shared" si="4"/>
        <v>0</v>
      </c>
    </row>
    <row r="24" spans="1:10" x14ac:dyDescent="0.25">
      <c r="A24" s="155" t="s">
        <v>36</v>
      </c>
      <c r="B24" s="150"/>
      <c r="C24" s="150"/>
      <c r="D24" s="150"/>
      <c r="E24" s="150"/>
      <c r="F24" s="52">
        <f>F15+F23</f>
        <v>-19109.179999999702</v>
      </c>
      <c r="G24" s="52">
        <f>G15+G23</f>
        <v>-109.85000000009313</v>
      </c>
      <c r="H24" s="52">
        <f t="shared" ref="H24:J24" si="5">H15+H23</f>
        <v>-4000</v>
      </c>
      <c r="I24" s="52">
        <f t="shared" si="5"/>
        <v>0</v>
      </c>
      <c r="J24" s="52">
        <f t="shared" si="5"/>
        <v>0</v>
      </c>
    </row>
    <row r="25" spans="1:10" ht="18" x14ac:dyDescent="0.25">
      <c r="A25" s="62"/>
      <c r="B25" s="59"/>
      <c r="C25" s="59"/>
      <c r="D25" s="59"/>
      <c r="E25" s="59"/>
      <c r="F25" s="59"/>
      <c r="G25" s="59"/>
      <c r="H25" s="60"/>
      <c r="I25" s="60"/>
      <c r="J25" s="60"/>
    </row>
    <row r="26" spans="1:10" ht="15.75" x14ac:dyDescent="0.25">
      <c r="A26" s="156" t="s">
        <v>37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ht="15.75" x14ac:dyDescent="0.25">
      <c r="A27" s="63"/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25">
      <c r="A28" s="164" t="s">
        <v>21</v>
      </c>
      <c r="B28" s="165"/>
      <c r="C28" s="165"/>
      <c r="D28" s="165"/>
      <c r="E28" s="166"/>
      <c r="F28" s="143" t="str">
        <f>+F19</f>
        <v>Izvršenje 2024.</v>
      </c>
      <c r="G28" s="143" t="str">
        <f t="shared" ref="G28:J28" si="6">+G19</f>
        <v>Tekući plan 2025.</v>
      </c>
      <c r="H28" s="143" t="str">
        <f t="shared" si="6"/>
        <v>Plan 2026.</v>
      </c>
      <c r="I28" s="61" t="str">
        <f t="shared" si="6"/>
        <v>Projekcija 
 2027.</v>
      </c>
      <c r="J28" s="61" t="str">
        <f t="shared" si="6"/>
        <v>Projekcija 
2028.</v>
      </c>
    </row>
    <row r="29" spans="1:10" x14ac:dyDescent="0.25">
      <c r="A29" s="167">
        <v>1</v>
      </c>
      <c r="B29" s="168"/>
      <c r="C29" s="168"/>
      <c r="D29" s="168"/>
      <c r="E29" s="169"/>
      <c r="F29" s="79">
        <v>2</v>
      </c>
      <c r="G29" s="79">
        <v>3</v>
      </c>
      <c r="H29" s="79">
        <v>4</v>
      </c>
      <c r="I29" s="79">
        <v>5</v>
      </c>
      <c r="J29" s="78">
        <v>6</v>
      </c>
    </row>
    <row r="30" spans="1:10" ht="15" customHeight="1" x14ac:dyDescent="0.25">
      <c r="A30" s="172" t="s">
        <v>38</v>
      </c>
      <c r="B30" s="173"/>
      <c r="C30" s="173"/>
      <c r="D30" s="173"/>
      <c r="E30" s="174"/>
      <c r="F30" s="65">
        <v>19219.03</v>
      </c>
      <c r="G30" s="65">
        <v>109.85</v>
      </c>
      <c r="H30" s="65">
        <v>4000</v>
      </c>
      <c r="I30" s="65">
        <v>0</v>
      </c>
      <c r="J30" s="66">
        <v>0</v>
      </c>
    </row>
    <row r="31" spans="1:10" ht="15" customHeight="1" x14ac:dyDescent="0.25">
      <c r="A31" s="155" t="s">
        <v>39</v>
      </c>
      <c r="B31" s="150"/>
      <c r="C31" s="150"/>
      <c r="D31" s="150"/>
      <c r="E31" s="150"/>
      <c r="F31" s="67">
        <f>F24+F30</f>
        <v>109.85000000029686</v>
      </c>
      <c r="G31" s="67">
        <f t="shared" ref="G31:J31" si="7">G24+G30</f>
        <v>-9.3137941803433932E-11</v>
      </c>
      <c r="H31" s="67">
        <f t="shared" si="7"/>
        <v>0</v>
      </c>
      <c r="I31" s="67">
        <f t="shared" si="7"/>
        <v>0</v>
      </c>
      <c r="J31" s="68">
        <f t="shared" si="7"/>
        <v>0</v>
      </c>
    </row>
    <row r="32" spans="1:10" ht="45" customHeight="1" x14ac:dyDescent="0.25">
      <c r="A32" s="149" t="s">
        <v>40</v>
      </c>
      <c r="B32" s="175"/>
      <c r="C32" s="175"/>
      <c r="D32" s="175"/>
      <c r="E32" s="176"/>
      <c r="F32" s="67">
        <f>F15+F23+F30-F31</f>
        <v>0</v>
      </c>
      <c r="G32" s="67">
        <f t="shared" ref="G32:J32" si="8">G15+G23+G30-G31</f>
        <v>0</v>
      </c>
      <c r="H32" s="67">
        <f t="shared" si="8"/>
        <v>0</v>
      </c>
      <c r="I32" s="67">
        <f t="shared" si="8"/>
        <v>0</v>
      </c>
      <c r="J32" s="68">
        <f t="shared" si="8"/>
        <v>0</v>
      </c>
    </row>
    <row r="33" spans="1:10" ht="15.75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0"/>
    </row>
    <row r="34" spans="1:10" ht="15.75" x14ac:dyDescent="0.25">
      <c r="A34" s="177" t="s">
        <v>34</v>
      </c>
      <c r="B34" s="177"/>
      <c r="C34" s="177"/>
      <c r="D34" s="177"/>
      <c r="E34" s="177"/>
      <c r="F34" s="177"/>
      <c r="G34" s="177"/>
      <c r="H34" s="177"/>
      <c r="I34" s="177"/>
      <c r="J34" s="177"/>
    </row>
    <row r="35" spans="1:10" ht="18" x14ac:dyDescent="0.25">
      <c r="A35" s="71"/>
      <c r="B35" s="72"/>
      <c r="C35" s="72"/>
      <c r="D35" s="72"/>
      <c r="E35" s="72"/>
      <c r="F35" s="72"/>
      <c r="G35" s="72"/>
      <c r="H35" s="73"/>
      <c r="I35" s="73"/>
      <c r="J35" s="73"/>
    </row>
    <row r="36" spans="1:10" ht="29.25" customHeight="1" x14ac:dyDescent="0.25">
      <c r="A36" s="164" t="s">
        <v>21</v>
      </c>
      <c r="B36" s="165"/>
      <c r="C36" s="165"/>
      <c r="D36" s="165"/>
      <c r="E36" s="166"/>
      <c r="F36" s="74" t="str">
        <f>+F28</f>
        <v>Izvršenje 2024.</v>
      </c>
      <c r="G36" s="74" t="str">
        <f t="shared" ref="G36:J36" si="9">+G28</f>
        <v>Tekući plan 2025.</v>
      </c>
      <c r="H36" s="74" t="str">
        <f t="shared" si="9"/>
        <v>Plan 2026.</v>
      </c>
      <c r="I36" s="74" t="str">
        <f t="shared" si="9"/>
        <v>Projekcija 
 2027.</v>
      </c>
      <c r="J36" s="74" t="str">
        <f t="shared" si="9"/>
        <v>Projekcija 
2028.</v>
      </c>
    </row>
    <row r="37" spans="1:10" x14ac:dyDescent="0.25">
      <c r="A37" s="167">
        <v>1</v>
      </c>
      <c r="B37" s="168"/>
      <c r="C37" s="168"/>
      <c r="D37" s="168"/>
      <c r="E37" s="169"/>
      <c r="F37" s="79">
        <v>2</v>
      </c>
      <c r="G37" s="79">
        <v>3</v>
      </c>
      <c r="H37" s="79">
        <v>4</v>
      </c>
      <c r="I37" s="79">
        <v>5</v>
      </c>
      <c r="J37" s="78">
        <v>6</v>
      </c>
    </row>
    <row r="38" spans="1:10" ht="15" customHeight="1" x14ac:dyDescent="0.25">
      <c r="A38" s="172" t="s">
        <v>38</v>
      </c>
      <c r="B38" s="173"/>
      <c r="C38" s="173"/>
      <c r="D38" s="173"/>
      <c r="E38" s="174"/>
      <c r="F38" s="65">
        <f>+F30</f>
        <v>19219.03</v>
      </c>
      <c r="G38" s="65">
        <f>F41</f>
        <v>109.85000000029686</v>
      </c>
      <c r="H38" s="65">
        <v>0</v>
      </c>
      <c r="I38" s="65">
        <f>H41</f>
        <v>0</v>
      </c>
      <c r="J38" s="66">
        <f>I41</f>
        <v>0</v>
      </c>
    </row>
    <row r="39" spans="1:10" ht="28.5" customHeight="1" x14ac:dyDescent="0.25">
      <c r="A39" s="172" t="s">
        <v>41</v>
      </c>
      <c r="B39" s="173"/>
      <c r="C39" s="173"/>
      <c r="D39" s="173"/>
      <c r="E39" s="174"/>
      <c r="F39" s="65">
        <v>0</v>
      </c>
      <c r="G39" s="65">
        <v>0</v>
      </c>
      <c r="H39" s="65">
        <v>0</v>
      </c>
      <c r="I39" s="65">
        <v>0</v>
      </c>
      <c r="J39" s="66">
        <v>0</v>
      </c>
    </row>
    <row r="40" spans="1:10" x14ac:dyDescent="0.25">
      <c r="A40" s="172" t="s">
        <v>42</v>
      </c>
      <c r="B40" s="178"/>
      <c r="C40" s="178"/>
      <c r="D40" s="178"/>
      <c r="E40" s="179"/>
      <c r="F40" s="65">
        <f>+F24</f>
        <v>-19109.179999999702</v>
      </c>
      <c r="G40" s="65">
        <v>0</v>
      </c>
      <c r="H40" s="65">
        <v>0</v>
      </c>
      <c r="I40" s="65">
        <v>0</v>
      </c>
      <c r="J40" s="66">
        <v>0</v>
      </c>
    </row>
    <row r="41" spans="1:10" ht="15" customHeight="1" x14ac:dyDescent="0.25">
      <c r="A41" s="155" t="s">
        <v>39</v>
      </c>
      <c r="B41" s="150"/>
      <c r="C41" s="150"/>
      <c r="D41" s="150"/>
      <c r="E41" s="150"/>
      <c r="F41" s="75">
        <f>F38-F39+F40</f>
        <v>109.85000000029686</v>
      </c>
      <c r="G41" s="75">
        <f t="shared" ref="G41:J41" si="10">G38-G39+G40</f>
        <v>109.85000000029686</v>
      </c>
      <c r="H41" s="75">
        <f t="shared" si="10"/>
        <v>0</v>
      </c>
      <c r="I41" s="75">
        <f t="shared" si="10"/>
        <v>0</v>
      </c>
      <c r="J41" s="76">
        <f t="shared" si="10"/>
        <v>0</v>
      </c>
    </row>
    <row r="42" spans="1:10" ht="17.25" customHeight="1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x14ac:dyDescent="0.25">
      <c r="A43" s="170"/>
      <c r="B43" s="171"/>
      <c r="C43" s="171"/>
      <c r="D43" s="171"/>
      <c r="E43" s="171"/>
      <c r="F43" s="171"/>
      <c r="G43" s="171"/>
      <c r="H43" s="171"/>
      <c r="I43" s="171"/>
      <c r="J43" s="171"/>
    </row>
    <row r="44" spans="1:10" ht="9" customHeight="1" x14ac:dyDescent="0.25"/>
  </sheetData>
  <mergeCells count="32"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A28:E28"/>
    <mergeCell ref="A29:E29"/>
    <mergeCell ref="A36:E36"/>
    <mergeCell ref="A37:E37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7:E7"/>
    <mergeCell ref="A8:E8"/>
    <mergeCell ref="A19:E19"/>
    <mergeCell ref="A20:E20"/>
  </mergeCells>
  <pageMargins left="0.7" right="0.7" top="0.75" bottom="0.75" header="0.3" footer="0.3"/>
  <pageSetup paperSize="9" scale="6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zoomScale="85" zoomScaleNormal="85" workbookViewId="0">
      <selection activeCell="F28" sqref="F28"/>
    </sheetView>
  </sheetViews>
  <sheetFormatPr defaultRowHeight="15" x14ac:dyDescent="0.25"/>
  <cols>
    <col min="1" max="1" width="11.42578125" customWidth="1"/>
    <col min="2" max="2" width="43.140625" customWidth="1"/>
    <col min="3" max="6" width="23.42578125" customWidth="1"/>
    <col min="7" max="7" width="23.140625" customWidth="1"/>
  </cols>
  <sheetData>
    <row r="1" spans="1:7" ht="42" customHeight="1" x14ac:dyDescent="0.25">
      <c r="A1" s="146" t="s">
        <v>150</v>
      </c>
      <c r="B1" s="146"/>
      <c r="C1" s="146"/>
      <c r="D1" s="146"/>
      <c r="E1" s="146"/>
      <c r="F1" s="146"/>
      <c r="G1" s="146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46" t="s">
        <v>11</v>
      </c>
      <c r="B3" s="146"/>
      <c r="C3" s="146"/>
      <c r="D3" s="146"/>
      <c r="E3" s="146"/>
      <c r="F3" s="146"/>
      <c r="G3" s="146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46" t="s">
        <v>3</v>
      </c>
      <c r="B5" s="146"/>
      <c r="C5" s="146"/>
      <c r="D5" s="146"/>
      <c r="E5" s="146"/>
      <c r="F5" s="146"/>
      <c r="G5" s="146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46" t="s">
        <v>57</v>
      </c>
      <c r="B7" s="146"/>
      <c r="C7" s="146"/>
      <c r="D7" s="146"/>
      <c r="E7" s="146"/>
      <c r="F7" s="146"/>
      <c r="G7" s="146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49</v>
      </c>
      <c r="B9" s="17" t="s">
        <v>13</v>
      </c>
      <c r="C9" s="17" t="s">
        <v>146</v>
      </c>
      <c r="D9" s="18" t="s">
        <v>147</v>
      </c>
      <c r="E9" s="18" t="s">
        <v>148</v>
      </c>
      <c r="F9" s="18" t="s">
        <v>151</v>
      </c>
      <c r="G9" s="18" t="s">
        <v>149</v>
      </c>
    </row>
    <row r="10" spans="1:7" x14ac:dyDescent="0.25">
      <c r="A10" s="39">
        <v>1</v>
      </c>
      <c r="B10" s="40">
        <v>2</v>
      </c>
      <c r="C10" s="40">
        <v>3</v>
      </c>
      <c r="D10" s="39">
        <v>4</v>
      </c>
      <c r="E10" s="39">
        <v>5</v>
      </c>
      <c r="F10" s="39">
        <v>6</v>
      </c>
      <c r="G10" s="39">
        <v>7</v>
      </c>
    </row>
    <row r="11" spans="1:7" x14ac:dyDescent="0.25">
      <c r="A11" s="23"/>
      <c r="B11" s="22" t="s">
        <v>51</v>
      </c>
      <c r="C11" s="100">
        <f>+C12</f>
        <v>1186229.6099999999</v>
      </c>
      <c r="D11" s="100">
        <f t="shared" ref="D11:G11" si="0">+D12</f>
        <v>1421996.65</v>
      </c>
      <c r="E11" s="100">
        <f t="shared" si="0"/>
        <v>1336845</v>
      </c>
      <c r="F11" s="100">
        <f t="shared" si="0"/>
        <v>1390282</v>
      </c>
      <c r="G11" s="100">
        <f t="shared" si="0"/>
        <v>1404195</v>
      </c>
    </row>
    <row r="12" spans="1:7" ht="15.75" customHeight="1" x14ac:dyDescent="0.25">
      <c r="A12" s="11">
        <v>6</v>
      </c>
      <c r="B12" s="11" t="s">
        <v>4</v>
      </c>
      <c r="C12" s="99">
        <f>SUM(C13:C17)</f>
        <v>1186229.6099999999</v>
      </c>
      <c r="D12" s="99">
        <f t="shared" ref="D12:G12" si="1">SUM(D13:D17)</f>
        <v>1421996.65</v>
      </c>
      <c r="E12" s="99">
        <f t="shared" si="1"/>
        <v>1336845</v>
      </c>
      <c r="F12" s="99">
        <f t="shared" si="1"/>
        <v>1390282</v>
      </c>
      <c r="G12" s="99">
        <f t="shared" si="1"/>
        <v>1404195</v>
      </c>
    </row>
    <row r="13" spans="1:7" ht="30" customHeight="1" x14ac:dyDescent="0.25">
      <c r="A13" s="85">
        <v>63</v>
      </c>
      <c r="B13" s="86" t="s">
        <v>19</v>
      </c>
      <c r="C13" s="97">
        <v>957501.7</v>
      </c>
      <c r="D13" s="80">
        <v>1138350</v>
      </c>
      <c r="E13" s="80">
        <v>1043950</v>
      </c>
      <c r="F13" s="80">
        <v>1085708</v>
      </c>
      <c r="G13" s="80">
        <v>1096583</v>
      </c>
    </row>
    <row r="14" spans="1:7" ht="30" customHeight="1" x14ac:dyDescent="0.25">
      <c r="A14" s="85">
        <v>64</v>
      </c>
      <c r="B14" s="91" t="s">
        <v>69</v>
      </c>
      <c r="C14" s="97">
        <v>43.58</v>
      </c>
      <c r="D14" s="80">
        <v>50</v>
      </c>
      <c r="E14" s="80">
        <v>50</v>
      </c>
      <c r="F14" s="80">
        <v>52</v>
      </c>
      <c r="G14" s="80">
        <v>53</v>
      </c>
    </row>
    <row r="15" spans="1:7" ht="30" customHeight="1" x14ac:dyDescent="0.25">
      <c r="A15" s="85">
        <v>65</v>
      </c>
      <c r="B15" s="91" t="s">
        <v>77</v>
      </c>
      <c r="C15" s="97">
        <v>33988.03</v>
      </c>
      <c r="D15" s="80">
        <v>41500</v>
      </c>
      <c r="E15" s="80">
        <v>41000</v>
      </c>
      <c r="F15" s="80">
        <v>42640</v>
      </c>
      <c r="G15" s="80">
        <v>43067</v>
      </c>
    </row>
    <row r="16" spans="1:7" ht="30" customHeight="1" x14ac:dyDescent="0.25">
      <c r="A16" s="85">
        <v>66</v>
      </c>
      <c r="B16" s="92" t="s">
        <v>70</v>
      </c>
      <c r="C16" s="97">
        <v>7181.35</v>
      </c>
      <c r="D16" s="80">
        <v>33250</v>
      </c>
      <c r="E16" s="80">
        <v>21950</v>
      </c>
      <c r="F16" s="80">
        <v>22828</v>
      </c>
      <c r="G16" s="80">
        <v>23056</v>
      </c>
    </row>
    <row r="17" spans="1:7" ht="30" customHeight="1" x14ac:dyDescent="0.25">
      <c r="A17" s="85">
        <v>67</v>
      </c>
      <c r="B17" s="91" t="s">
        <v>72</v>
      </c>
      <c r="C17" s="97">
        <v>187514.95</v>
      </c>
      <c r="D17" s="80">
        <v>208846.65</v>
      </c>
      <c r="E17" s="80">
        <v>229895</v>
      </c>
      <c r="F17" s="80">
        <v>239054</v>
      </c>
      <c r="G17" s="98">
        <v>241436</v>
      </c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8" t="s">
        <v>49</v>
      </c>
      <c r="B21" s="17" t="s">
        <v>13</v>
      </c>
      <c r="C21" s="17" t="str">
        <f>+C9</f>
        <v>Izvršenje 2024.</v>
      </c>
      <c r="D21" s="17" t="str">
        <f t="shared" ref="D21:G21" si="2">+D9</f>
        <v>Tekući plan 2025.</v>
      </c>
      <c r="E21" s="17" t="str">
        <f t="shared" si="2"/>
        <v>Plan 2026.</v>
      </c>
      <c r="F21" s="17" t="str">
        <f t="shared" si="2"/>
        <v>Projekcija
 2027.</v>
      </c>
      <c r="G21" s="17" t="str">
        <f t="shared" si="2"/>
        <v>Projekcija 
2028.</v>
      </c>
    </row>
    <row r="22" spans="1:7" x14ac:dyDescent="0.25">
      <c r="A22" s="39">
        <v>1</v>
      </c>
      <c r="B22" s="40">
        <v>2</v>
      </c>
      <c r="C22" s="40">
        <v>3</v>
      </c>
      <c r="D22" s="39">
        <v>4</v>
      </c>
      <c r="E22" s="39">
        <v>5</v>
      </c>
      <c r="F22" s="39">
        <v>6</v>
      </c>
      <c r="G22" s="39">
        <v>7</v>
      </c>
    </row>
    <row r="23" spans="1:7" x14ac:dyDescent="0.25">
      <c r="A23" s="23"/>
      <c r="B23" s="22" t="s">
        <v>50</v>
      </c>
      <c r="C23" s="100">
        <f>+C24+C31</f>
        <v>1205338.7899999998</v>
      </c>
      <c r="D23" s="100">
        <f t="shared" ref="D23:G23" si="3">+D24+D31</f>
        <v>1422106.5</v>
      </c>
      <c r="E23" s="100">
        <f t="shared" si="3"/>
        <v>1340845</v>
      </c>
      <c r="F23" s="100">
        <f t="shared" si="3"/>
        <v>1390282</v>
      </c>
      <c r="G23" s="100">
        <f t="shared" si="3"/>
        <v>1404195</v>
      </c>
    </row>
    <row r="24" spans="1:7" ht="15.75" customHeight="1" x14ac:dyDescent="0.25">
      <c r="A24" s="11">
        <v>3</v>
      </c>
      <c r="B24" s="11" t="s">
        <v>5</v>
      </c>
      <c r="C24" s="99">
        <f>+C25+C26+C27+C28+C29</f>
        <v>1171129.8899999999</v>
      </c>
      <c r="D24" s="99">
        <f t="shared" ref="D24:G24" si="4">+D25+D26+D27+D28+D29</f>
        <v>1389419.65</v>
      </c>
      <c r="E24" s="99">
        <f t="shared" si="4"/>
        <v>1298345</v>
      </c>
      <c r="F24" s="99">
        <f t="shared" si="4"/>
        <v>1348162</v>
      </c>
      <c r="G24" s="99">
        <f t="shared" si="4"/>
        <v>1361654</v>
      </c>
    </row>
    <row r="25" spans="1:7" ht="30" customHeight="1" x14ac:dyDescent="0.25">
      <c r="A25" s="85">
        <v>31</v>
      </c>
      <c r="B25" s="86" t="s">
        <v>6</v>
      </c>
      <c r="C25" s="97">
        <v>959798.87</v>
      </c>
      <c r="D25" s="80">
        <v>1151515</v>
      </c>
      <c r="E25" s="80">
        <v>1063750</v>
      </c>
      <c r="F25" s="80">
        <v>1106301</v>
      </c>
      <c r="G25" s="80">
        <v>1117383</v>
      </c>
    </row>
    <row r="26" spans="1:7" ht="30" customHeight="1" x14ac:dyDescent="0.25">
      <c r="A26" s="87">
        <v>32</v>
      </c>
      <c r="B26" s="88" t="s">
        <v>14</v>
      </c>
      <c r="C26" s="97">
        <v>204619.51</v>
      </c>
      <c r="D26" s="80">
        <v>229304.65</v>
      </c>
      <c r="E26" s="80">
        <v>226695</v>
      </c>
      <c r="F26" s="80">
        <v>233644</v>
      </c>
      <c r="G26" s="80">
        <v>235973</v>
      </c>
    </row>
    <row r="27" spans="1:7" ht="30" customHeight="1" x14ac:dyDescent="0.25">
      <c r="A27" s="87">
        <v>34</v>
      </c>
      <c r="B27" s="89" t="s">
        <v>73</v>
      </c>
      <c r="C27" s="97">
        <v>480.78</v>
      </c>
      <c r="D27" s="80">
        <v>550</v>
      </c>
      <c r="E27" s="80">
        <v>550</v>
      </c>
      <c r="F27" s="80">
        <v>573</v>
      </c>
      <c r="G27" s="80">
        <v>578</v>
      </c>
    </row>
    <row r="28" spans="1:7" ht="30" customHeight="1" x14ac:dyDescent="0.25">
      <c r="A28" s="87">
        <v>37</v>
      </c>
      <c r="B28" s="90" t="s">
        <v>74</v>
      </c>
      <c r="C28" s="97">
        <v>5855.21</v>
      </c>
      <c r="D28" s="80">
        <v>7700</v>
      </c>
      <c r="E28" s="80">
        <v>7000</v>
      </c>
      <c r="F28" s="80">
        <v>7280</v>
      </c>
      <c r="G28" s="80">
        <v>7353</v>
      </c>
    </row>
    <row r="29" spans="1:7" ht="30" customHeight="1" x14ac:dyDescent="0.25">
      <c r="A29" s="87">
        <v>38</v>
      </c>
      <c r="B29" s="90" t="s">
        <v>75</v>
      </c>
      <c r="C29" s="97">
        <v>375.52</v>
      </c>
      <c r="D29" s="80">
        <v>350</v>
      </c>
      <c r="E29" s="80">
        <v>350</v>
      </c>
      <c r="F29" s="80">
        <v>364</v>
      </c>
      <c r="G29" s="80">
        <v>367</v>
      </c>
    </row>
    <row r="30" spans="1:7" x14ac:dyDescent="0.25">
      <c r="A30" s="93"/>
      <c r="B30" s="93"/>
      <c r="C30" s="97"/>
      <c r="D30" s="80"/>
      <c r="E30" s="80"/>
      <c r="F30" s="80"/>
      <c r="G30" s="80"/>
    </row>
    <row r="31" spans="1:7" ht="15.75" customHeight="1" x14ac:dyDescent="0.25">
      <c r="A31" s="94">
        <v>4</v>
      </c>
      <c r="B31" s="95" t="s">
        <v>7</v>
      </c>
      <c r="C31" s="99">
        <f>+C32</f>
        <v>34208.9</v>
      </c>
      <c r="D31" s="99">
        <f t="shared" ref="D31:G31" si="5">+D32</f>
        <v>32686.85</v>
      </c>
      <c r="E31" s="99">
        <f t="shared" si="5"/>
        <v>42500</v>
      </c>
      <c r="F31" s="99">
        <f t="shared" si="5"/>
        <v>42120</v>
      </c>
      <c r="G31" s="99">
        <f t="shared" si="5"/>
        <v>42541</v>
      </c>
    </row>
    <row r="32" spans="1:7" ht="30" customHeight="1" x14ac:dyDescent="0.25">
      <c r="A32" s="85">
        <v>42</v>
      </c>
      <c r="B32" s="96" t="s">
        <v>76</v>
      </c>
      <c r="C32" s="97">
        <v>34208.9</v>
      </c>
      <c r="D32" s="80">
        <v>32686.85</v>
      </c>
      <c r="E32" s="80">
        <v>42500</v>
      </c>
      <c r="F32" s="80">
        <v>42120</v>
      </c>
      <c r="G32" s="98">
        <v>42541</v>
      </c>
    </row>
    <row r="33" spans="1:7" x14ac:dyDescent="0.25">
      <c r="A33" s="29"/>
      <c r="B33" s="29"/>
      <c r="C33" s="8"/>
      <c r="D33" s="9"/>
      <c r="E33" s="9"/>
      <c r="F33" s="9"/>
      <c r="G33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8"/>
  <sheetViews>
    <sheetView topLeftCell="B4" workbookViewId="0">
      <selection activeCell="C19" sqref="C19"/>
    </sheetView>
  </sheetViews>
  <sheetFormatPr defaultRowHeight="15" x14ac:dyDescent="0.25"/>
  <cols>
    <col min="1" max="1" width="0" hidden="1" customWidth="1"/>
    <col min="3" max="3" width="28" customWidth="1"/>
    <col min="4" max="8" width="25.28515625" customWidth="1"/>
  </cols>
  <sheetData>
    <row r="1" spans="2:8" ht="42" customHeight="1" x14ac:dyDescent="0.25">
      <c r="C1" s="146" t="s">
        <v>150</v>
      </c>
      <c r="D1" s="146"/>
      <c r="E1" s="146"/>
      <c r="F1" s="146"/>
      <c r="G1" s="146"/>
      <c r="H1" s="146"/>
    </row>
    <row r="2" spans="2:8" ht="18" customHeight="1" x14ac:dyDescent="0.25">
      <c r="C2" s="4"/>
      <c r="D2" s="4"/>
      <c r="E2" s="4"/>
      <c r="F2" s="4"/>
      <c r="G2" s="4"/>
      <c r="H2" s="4"/>
    </row>
    <row r="3" spans="2:8" ht="15.75" customHeight="1" x14ac:dyDescent="0.25">
      <c r="C3" s="146" t="s">
        <v>11</v>
      </c>
      <c r="D3" s="146"/>
      <c r="E3" s="146"/>
      <c r="F3" s="146"/>
      <c r="G3" s="146"/>
      <c r="H3" s="146"/>
    </row>
    <row r="4" spans="2:8" ht="18" x14ac:dyDescent="0.25">
      <c r="D4" s="4"/>
      <c r="E4" s="4"/>
      <c r="F4" s="4"/>
      <c r="G4" s="5"/>
      <c r="H4" s="5"/>
    </row>
    <row r="5" spans="2:8" ht="18" customHeight="1" x14ac:dyDescent="0.25">
      <c r="C5" s="146" t="s">
        <v>3</v>
      </c>
      <c r="D5" s="146"/>
      <c r="E5" s="146"/>
      <c r="F5" s="146"/>
      <c r="G5" s="146"/>
      <c r="H5" s="146"/>
    </row>
    <row r="6" spans="2:8" ht="18" x14ac:dyDescent="0.25">
      <c r="C6" s="4"/>
      <c r="D6" s="4"/>
      <c r="E6" s="4"/>
      <c r="F6" s="4"/>
      <c r="G6" s="5"/>
      <c r="H6" s="5"/>
    </row>
    <row r="7" spans="2:8" ht="15.75" customHeight="1" x14ac:dyDescent="0.25">
      <c r="C7" s="146" t="s">
        <v>58</v>
      </c>
      <c r="D7" s="146"/>
      <c r="E7" s="146"/>
      <c r="F7" s="146"/>
      <c r="G7" s="146"/>
      <c r="H7" s="146"/>
    </row>
    <row r="8" spans="2:8" ht="18" x14ac:dyDescent="0.25">
      <c r="C8" s="4"/>
      <c r="D8" s="4"/>
      <c r="E8" s="4"/>
      <c r="F8" s="4"/>
      <c r="G8" s="5"/>
      <c r="H8" s="5"/>
    </row>
    <row r="9" spans="2:8" ht="25.5" x14ac:dyDescent="0.25">
      <c r="B9" s="18" t="s">
        <v>49</v>
      </c>
      <c r="C9" s="18" t="s">
        <v>21</v>
      </c>
      <c r="D9" s="17" t="s">
        <v>146</v>
      </c>
      <c r="E9" s="18" t="s">
        <v>147</v>
      </c>
      <c r="F9" s="18" t="s">
        <v>148</v>
      </c>
      <c r="G9" s="18" t="s">
        <v>52</v>
      </c>
      <c r="H9" s="18" t="s">
        <v>152</v>
      </c>
    </row>
    <row r="10" spans="2:8" x14ac:dyDescent="0.25">
      <c r="B10" s="39">
        <v>1</v>
      </c>
      <c r="C10" s="39">
        <v>2</v>
      </c>
      <c r="D10" s="40">
        <v>3</v>
      </c>
      <c r="E10" s="39">
        <v>4</v>
      </c>
      <c r="F10" s="39">
        <v>5</v>
      </c>
      <c r="G10" s="39">
        <v>6</v>
      </c>
      <c r="H10" s="39">
        <v>7</v>
      </c>
    </row>
    <row r="11" spans="2:8" x14ac:dyDescent="0.25">
      <c r="B11" s="35"/>
      <c r="C11" s="24" t="s">
        <v>51</v>
      </c>
      <c r="D11" s="100">
        <f>+D12+D14+D18+D23+D16</f>
        <v>1186229.6100000001</v>
      </c>
      <c r="E11" s="100">
        <f>+E12+E14+E18+E23+E16</f>
        <v>1421996.65</v>
      </c>
      <c r="F11" s="100">
        <f>+F12+F14+F18+F23+F16</f>
        <v>1336845</v>
      </c>
      <c r="G11" s="100">
        <f t="shared" ref="G11:H11" si="0">+G12+G14+G18+G23+G16</f>
        <v>1390282</v>
      </c>
      <c r="H11" s="100">
        <f t="shared" si="0"/>
        <v>1404195</v>
      </c>
    </row>
    <row r="12" spans="2:8" x14ac:dyDescent="0.25">
      <c r="B12" s="36">
        <v>1</v>
      </c>
      <c r="C12" s="19" t="s">
        <v>56</v>
      </c>
      <c r="D12" s="103">
        <f>+D13</f>
        <v>188755.95</v>
      </c>
      <c r="E12" s="103">
        <f t="shared" ref="E12:H12" si="1">+E13</f>
        <v>210346.65</v>
      </c>
      <c r="F12" s="103">
        <f t="shared" si="1"/>
        <v>212276.8</v>
      </c>
      <c r="G12" s="103">
        <f t="shared" si="1"/>
        <v>220731</v>
      </c>
      <c r="H12" s="103">
        <f t="shared" si="1"/>
        <v>222928</v>
      </c>
    </row>
    <row r="13" spans="2:8" x14ac:dyDescent="0.25">
      <c r="B13" s="37">
        <v>11</v>
      </c>
      <c r="C13" s="12" t="s">
        <v>56</v>
      </c>
      <c r="D13" s="80">
        <v>188755.95</v>
      </c>
      <c r="E13" s="80">
        <v>210346.65</v>
      </c>
      <c r="F13" s="80">
        <v>212276.8</v>
      </c>
      <c r="G13" s="80">
        <v>220731</v>
      </c>
      <c r="H13" s="80">
        <v>222928</v>
      </c>
    </row>
    <row r="14" spans="2:8" x14ac:dyDescent="0.25">
      <c r="B14" s="36">
        <v>3</v>
      </c>
      <c r="C14" s="19" t="s">
        <v>64</v>
      </c>
      <c r="D14" s="104">
        <f>+D15</f>
        <v>4195.59</v>
      </c>
      <c r="E14" s="104">
        <f t="shared" ref="E14:H14" si="2">+E15</f>
        <v>5200</v>
      </c>
      <c r="F14" s="104">
        <f t="shared" si="2"/>
        <v>5000</v>
      </c>
      <c r="G14" s="104">
        <f t="shared" si="2"/>
        <v>5200</v>
      </c>
      <c r="H14" s="104">
        <f t="shared" si="2"/>
        <v>5252</v>
      </c>
    </row>
    <row r="15" spans="2:8" x14ac:dyDescent="0.25">
      <c r="B15" s="37">
        <v>31</v>
      </c>
      <c r="C15" s="12" t="s">
        <v>64</v>
      </c>
      <c r="D15" s="80">
        <v>4195.59</v>
      </c>
      <c r="E15" s="80">
        <v>5200</v>
      </c>
      <c r="F15" s="80">
        <v>5000</v>
      </c>
      <c r="G15" s="80">
        <v>5200</v>
      </c>
      <c r="H15" s="80">
        <v>5252</v>
      </c>
    </row>
    <row r="16" spans="2:8" x14ac:dyDescent="0.25">
      <c r="B16" s="112">
        <v>4</v>
      </c>
      <c r="C16" s="111" t="s">
        <v>96</v>
      </c>
      <c r="D16" s="99">
        <f>+D17</f>
        <v>32747.03</v>
      </c>
      <c r="E16" s="99">
        <f>+E17</f>
        <v>40000</v>
      </c>
      <c r="F16" s="99">
        <f t="shared" ref="F16:H16" si="3">+F17</f>
        <v>40000</v>
      </c>
      <c r="G16" s="99">
        <f t="shared" si="3"/>
        <v>41600</v>
      </c>
      <c r="H16" s="99">
        <f t="shared" si="3"/>
        <v>42017</v>
      </c>
    </row>
    <row r="17" spans="2:8" x14ac:dyDescent="0.25">
      <c r="B17" s="37">
        <v>43</v>
      </c>
      <c r="C17" s="12" t="s">
        <v>155</v>
      </c>
      <c r="D17" s="97">
        <v>32747.03</v>
      </c>
      <c r="E17" s="97">
        <v>40000</v>
      </c>
      <c r="F17" s="97">
        <v>40000</v>
      </c>
      <c r="G17" s="97">
        <v>41600</v>
      </c>
      <c r="H17" s="97">
        <v>42017</v>
      </c>
    </row>
    <row r="18" spans="2:8" x14ac:dyDescent="0.25">
      <c r="B18" s="36">
        <v>5</v>
      </c>
      <c r="C18" s="24" t="s">
        <v>29</v>
      </c>
      <c r="D18" s="99">
        <f>+D19+D20+D21+D22</f>
        <v>957501.70000000007</v>
      </c>
      <c r="E18" s="99">
        <f t="shared" ref="E18" si="4">+E19+E20+E21+E22</f>
        <v>1161850</v>
      </c>
      <c r="F18" s="99">
        <f>+F19+F20+F21</f>
        <v>1065568.2</v>
      </c>
      <c r="G18" s="99">
        <f t="shared" ref="G18:H18" si="5">+G19+G20+G21</f>
        <v>1108071</v>
      </c>
      <c r="H18" s="99">
        <f t="shared" si="5"/>
        <v>1119141</v>
      </c>
    </row>
    <row r="19" spans="2:8" x14ac:dyDescent="0.25">
      <c r="B19" s="37">
        <v>50</v>
      </c>
      <c r="C19" s="12" t="s">
        <v>159</v>
      </c>
      <c r="D19" s="97">
        <v>836539.03</v>
      </c>
      <c r="E19" s="80">
        <v>962000</v>
      </c>
      <c r="F19" s="80">
        <v>946068.2</v>
      </c>
      <c r="G19" s="80">
        <v>982235</v>
      </c>
      <c r="H19" s="98">
        <v>992085</v>
      </c>
    </row>
    <row r="20" spans="2:8" x14ac:dyDescent="0.25">
      <c r="B20" s="37">
        <v>52</v>
      </c>
      <c r="C20" s="12" t="s">
        <v>66</v>
      </c>
      <c r="D20" s="97">
        <v>65103.99</v>
      </c>
      <c r="E20" s="80">
        <v>83650</v>
      </c>
      <c r="F20" s="80">
        <v>30400</v>
      </c>
      <c r="G20" s="80">
        <v>33172</v>
      </c>
      <c r="H20" s="98">
        <v>33464</v>
      </c>
    </row>
    <row r="21" spans="2:8" x14ac:dyDescent="0.25">
      <c r="B21" s="37">
        <v>56</v>
      </c>
      <c r="C21" s="12" t="s">
        <v>156</v>
      </c>
      <c r="D21" s="97">
        <v>40680.76</v>
      </c>
      <c r="E21" s="80">
        <v>92700</v>
      </c>
      <c r="F21" s="80">
        <v>89100</v>
      </c>
      <c r="G21" s="80">
        <v>92664</v>
      </c>
      <c r="H21" s="98">
        <v>93592</v>
      </c>
    </row>
    <row r="22" spans="2:8" x14ac:dyDescent="0.25">
      <c r="B22" s="37">
        <v>561</v>
      </c>
      <c r="C22" s="12" t="s">
        <v>157</v>
      </c>
      <c r="D22" s="97">
        <v>15177.92</v>
      </c>
      <c r="E22" s="80">
        <v>23500</v>
      </c>
      <c r="F22" s="80">
        <v>89100</v>
      </c>
      <c r="G22" s="80">
        <v>92664</v>
      </c>
      <c r="H22" s="98">
        <v>93592</v>
      </c>
    </row>
    <row r="23" spans="2:8" x14ac:dyDescent="0.25">
      <c r="B23" s="36">
        <v>6</v>
      </c>
      <c r="C23" s="101" t="s">
        <v>71</v>
      </c>
      <c r="D23" s="99">
        <f>+D24</f>
        <v>3029.34</v>
      </c>
      <c r="E23" s="99">
        <f t="shared" ref="E23:H23" si="6">+E24</f>
        <v>4600</v>
      </c>
      <c r="F23" s="99">
        <f t="shared" si="6"/>
        <v>14000</v>
      </c>
      <c r="G23" s="99">
        <f t="shared" si="6"/>
        <v>14680</v>
      </c>
      <c r="H23" s="99">
        <f t="shared" si="6"/>
        <v>14857</v>
      </c>
    </row>
    <row r="24" spans="2:8" x14ac:dyDescent="0.25">
      <c r="B24" s="30">
        <v>61</v>
      </c>
      <c r="C24" s="102" t="s">
        <v>71</v>
      </c>
      <c r="D24" s="80">
        <v>3029.34</v>
      </c>
      <c r="E24" s="80">
        <v>4600</v>
      </c>
      <c r="F24" s="80">
        <v>14000</v>
      </c>
      <c r="G24" s="80">
        <v>14680</v>
      </c>
      <c r="H24" s="80">
        <v>14857</v>
      </c>
    </row>
    <row r="26" spans="2:8" ht="18" x14ac:dyDescent="0.25">
      <c r="C26" s="4"/>
      <c r="D26" s="4"/>
      <c r="E26" s="4"/>
      <c r="F26" s="4"/>
      <c r="G26" s="5"/>
      <c r="H26" s="5"/>
    </row>
    <row r="27" spans="2:8" ht="25.5" x14ac:dyDescent="0.25">
      <c r="B27" s="18" t="s">
        <v>49</v>
      </c>
      <c r="C27" s="18" t="s">
        <v>21</v>
      </c>
      <c r="D27" s="17" t="str">
        <f>+D9</f>
        <v>Izvršenje 2024.</v>
      </c>
      <c r="E27" s="17" t="str">
        <f t="shared" ref="E27:H27" si="7">+E9</f>
        <v>Tekući plan 2025.</v>
      </c>
      <c r="F27" s="17" t="str">
        <f t="shared" si="7"/>
        <v>Plan 2026.</v>
      </c>
      <c r="G27" s="17" t="str">
        <f t="shared" si="7"/>
        <v>Projekcija 
 2027.</v>
      </c>
      <c r="H27" s="17" t="str">
        <f t="shared" si="7"/>
        <v>Projekcija 
 2028.</v>
      </c>
    </row>
    <row r="28" spans="2:8" x14ac:dyDescent="0.25">
      <c r="B28" s="39">
        <v>1</v>
      </c>
      <c r="C28" s="39">
        <v>2</v>
      </c>
      <c r="D28" s="40">
        <v>3</v>
      </c>
      <c r="E28" s="39">
        <v>4</v>
      </c>
      <c r="F28" s="39">
        <v>5</v>
      </c>
      <c r="G28" s="39">
        <v>6</v>
      </c>
      <c r="H28" s="39">
        <v>7</v>
      </c>
    </row>
    <row r="29" spans="2:8" x14ac:dyDescent="0.25">
      <c r="B29" s="36"/>
      <c r="C29" s="81" t="s">
        <v>50</v>
      </c>
      <c r="D29" s="100">
        <f>+D30+D32+D37+D45+D47+D34</f>
        <v>1205338.79</v>
      </c>
      <c r="E29" s="100">
        <f>+E30+E32+E37+E45+E47+E34</f>
        <v>1422106.5</v>
      </c>
      <c r="F29" s="100">
        <f t="shared" ref="F29:H29" si="8">+F30+F32+F37+F45+F47+F34</f>
        <v>1340845</v>
      </c>
      <c r="G29" s="100">
        <f t="shared" si="8"/>
        <v>1390282</v>
      </c>
      <c r="H29" s="100">
        <f t="shared" si="8"/>
        <v>1404195</v>
      </c>
    </row>
    <row r="30" spans="2:8" ht="15.75" customHeight="1" x14ac:dyDescent="0.25">
      <c r="B30" s="36">
        <v>1</v>
      </c>
      <c r="C30" s="81"/>
      <c r="D30" s="99">
        <f>+D31</f>
        <v>188883.06</v>
      </c>
      <c r="E30" s="99">
        <f t="shared" ref="E30:H30" si="9">+E31</f>
        <v>210346.65</v>
      </c>
      <c r="F30" s="99">
        <f t="shared" si="9"/>
        <v>212276.8</v>
      </c>
      <c r="G30" s="99">
        <f t="shared" si="9"/>
        <v>220731</v>
      </c>
      <c r="H30" s="99">
        <f t="shared" si="9"/>
        <v>222928</v>
      </c>
    </row>
    <row r="31" spans="2:8" x14ac:dyDescent="0.25">
      <c r="B31" s="36"/>
      <c r="C31" s="16" t="s">
        <v>89</v>
      </c>
      <c r="D31" s="97">
        <v>188883.06</v>
      </c>
      <c r="E31" s="113">
        <v>210346.65</v>
      </c>
      <c r="F31" s="80">
        <v>212276.8</v>
      </c>
      <c r="G31" s="80">
        <v>220731</v>
      </c>
      <c r="H31" s="80">
        <v>222928</v>
      </c>
    </row>
    <row r="32" spans="2:8" x14ac:dyDescent="0.25">
      <c r="B32" s="36">
        <v>3</v>
      </c>
      <c r="C32" s="81"/>
      <c r="D32" s="99">
        <f>+D33</f>
        <v>4180.37</v>
      </c>
      <c r="E32" s="99">
        <f t="shared" ref="E32:H32" si="10">+E33</f>
        <v>5200</v>
      </c>
      <c r="F32" s="99">
        <f t="shared" si="10"/>
        <v>5000</v>
      </c>
      <c r="G32" s="99">
        <f t="shared" si="10"/>
        <v>5200</v>
      </c>
      <c r="H32" s="99">
        <f t="shared" si="10"/>
        <v>5252</v>
      </c>
    </row>
    <row r="33" spans="2:8" x14ac:dyDescent="0.25">
      <c r="B33" s="36"/>
      <c r="C33" s="105" t="s">
        <v>90</v>
      </c>
      <c r="D33" s="97">
        <v>4180.37</v>
      </c>
      <c r="E33" s="80">
        <v>5200</v>
      </c>
      <c r="F33" s="80">
        <v>5000</v>
      </c>
      <c r="G33" s="80">
        <v>5200</v>
      </c>
      <c r="H33" s="80">
        <v>5252</v>
      </c>
    </row>
    <row r="34" spans="2:8" x14ac:dyDescent="0.25">
      <c r="B34" s="36">
        <v>4</v>
      </c>
      <c r="C34" s="105"/>
      <c r="D34" s="99">
        <f>+D35</f>
        <v>31970</v>
      </c>
      <c r="E34" s="99">
        <f>+E35</f>
        <v>40000</v>
      </c>
      <c r="F34" s="99">
        <f>+F35+F36</f>
        <v>42000</v>
      </c>
      <c r="G34" s="99">
        <f t="shared" ref="G34:H34" si="11">+G35+G36</f>
        <v>41600</v>
      </c>
      <c r="H34" s="99">
        <f t="shared" si="11"/>
        <v>42017</v>
      </c>
    </row>
    <row r="35" spans="2:8" x14ac:dyDescent="0.25">
      <c r="B35" s="36"/>
      <c r="C35" s="105" t="s">
        <v>97</v>
      </c>
      <c r="D35" s="97">
        <v>31970</v>
      </c>
      <c r="E35" s="97">
        <v>40000</v>
      </c>
      <c r="F35" s="97">
        <v>0</v>
      </c>
      <c r="G35" s="97">
        <v>0</v>
      </c>
      <c r="H35" s="97">
        <v>0</v>
      </c>
    </row>
    <row r="36" spans="2:8" ht="25.5" x14ac:dyDescent="0.25">
      <c r="B36" s="36"/>
      <c r="C36" s="105" t="s">
        <v>158</v>
      </c>
      <c r="D36" s="97"/>
      <c r="E36" s="97"/>
      <c r="F36" s="97">
        <v>42000</v>
      </c>
      <c r="G36" s="97">
        <v>41600</v>
      </c>
      <c r="H36" s="97">
        <v>42017</v>
      </c>
    </row>
    <row r="37" spans="2:8" x14ac:dyDescent="0.25">
      <c r="B37" s="12">
        <v>5</v>
      </c>
      <c r="C37" s="81"/>
      <c r="D37" s="99">
        <f>+D39+D41+D42+D43</f>
        <v>965231.37</v>
      </c>
      <c r="E37" s="99">
        <f>+E39+E41+E42+E43</f>
        <v>1161850</v>
      </c>
      <c r="F37" s="99">
        <f>+F39+F41+F42+F43+F38+F40+F44</f>
        <v>1065568.2</v>
      </c>
      <c r="G37" s="99">
        <f t="shared" ref="G37:H37" si="12">+G39+G41+G42+G43+G38+G40+G44</f>
        <v>1108071</v>
      </c>
      <c r="H37" s="99">
        <f t="shared" si="12"/>
        <v>1119141</v>
      </c>
    </row>
    <row r="38" spans="2:8" x14ac:dyDescent="0.25">
      <c r="B38" s="12"/>
      <c r="C38" s="12" t="s">
        <v>160</v>
      </c>
      <c r="D38" s="99"/>
      <c r="E38" s="99"/>
      <c r="F38" s="97">
        <v>946068.2</v>
      </c>
      <c r="G38" s="99">
        <v>982235</v>
      </c>
      <c r="H38" s="99">
        <v>992085</v>
      </c>
    </row>
    <row r="39" spans="2:8" x14ac:dyDescent="0.25">
      <c r="B39" s="36"/>
      <c r="C39" s="13" t="s">
        <v>162</v>
      </c>
      <c r="D39" s="97">
        <v>836539.03</v>
      </c>
      <c r="E39" s="80">
        <v>962000</v>
      </c>
      <c r="F39" s="80">
        <v>0</v>
      </c>
      <c r="G39" s="80">
        <v>0</v>
      </c>
      <c r="H39" s="80">
        <v>0</v>
      </c>
    </row>
    <row r="40" spans="2:8" x14ac:dyDescent="0.25">
      <c r="B40" s="36"/>
      <c r="C40" s="13" t="s">
        <v>161</v>
      </c>
      <c r="D40" s="97"/>
      <c r="E40" s="80"/>
      <c r="F40" s="80">
        <v>30400</v>
      </c>
      <c r="G40" s="80">
        <v>33172</v>
      </c>
      <c r="H40" s="80">
        <v>33464</v>
      </c>
    </row>
    <row r="41" spans="2:8" ht="38.25" x14ac:dyDescent="0.25">
      <c r="B41" s="36"/>
      <c r="C41" s="16" t="s">
        <v>91</v>
      </c>
      <c r="D41" s="97">
        <v>72809.97</v>
      </c>
      <c r="E41" s="80">
        <v>83650</v>
      </c>
      <c r="F41" s="80">
        <v>0</v>
      </c>
      <c r="G41" s="80">
        <v>0</v>
      </c>
      <c r="H41" s="98">
        <v>0</v>
      </c>
    </row>
    <row r="42" spans="2:8" x14ac:dyDescent="0.25">
      <c r="B42" s="12"/>
      <c r="C42" s="13" t="s">
        <v>92</v>
      </c>
      <c r="D42" s="97">
        <v>40680.76</v>
      </c>
      <c r="E42" s="80">
        <v>92700</v>
      </c>
      <c r="F42" s="80">
        <v>0</v>
      </c>
      <c r="G42" s="80">
        <v>0</v>
      </c>
      <c r="H42" s="80">
        <v>0</v>
      </c>
    </row>
    <row r="43" spans="2:8" x14ac:dyDescent="0.25">
      <c r="B43" s="36"/>
      <c r="C43" s="13" t="s">
        <v>93</v>
      </c>
      <c r="D43" s="109">
        <v>15201.61</v>
      </c>
      <c r="E43" s="109">
        <v>23500</v>
      </c>
      <c r="F43" s="109">
        <v>0</v>
      </c>
      <c r="G43" s="109">
        <v>0</v>
      </c>
      <c r="H43" s="109">
        <v>0</v>
      </c>
    </row>
    <row r="44" spans="2:8" x14ac:dyDescent="0.25">
      <c r="B44" s="36"/>
      <c r="C44" s="13" t="s">
        <v>163</v>
      </c>
      <c r="D44" s="109"/>
      <c r="E44" s="109"/>
      <c r="F44" s="109">
        <v>89100</v>
      </c>
      <c r="G44" s="109">
        <v>92664</v>
      </c>
      <c r="H44" s="109">
        <v>93592</v>
      </c>
    </row>
    <row r="45" spans="2:8" x14ac:dyDescent="0.25">
      <c r="B45" s="36">
        <v>6</v>
      </c>
      <c r="C45" s="108"/>
      <c r="D45" s="110">
        <f>+D46</f>
        <v>2910.94</v>
      </c>
      <c r="E45" s="110">
        <f t="shared" ref="E45:H45" si="13">+E46</f>
        <v>4600</v>
      </c>
      <c r="F45" s="110">
        <f t="shared" si="13"/>
        <v>16000</v>
      </c>
      <c r="G45" s="110">
        <f t="shared" si="13"/>
        <v>14680</v>
      </c>
      <c r="H45" s="110">
        <f t="shared" si="13"/>
        <v>14857</v>
      </c>
    </row>
    <row r="46" spans="2:8" x14ac:dyDescent="0.25">
      <c r="B46" s="36"/>
      <c r="C46" s="16" t="s">
        <v>94</v>
      </c>
      <c r="D46" s="109">
        <v>2910.94</v>
      </c>
      <c r="E46" s="109">
        <v>4600</v>
      </c>
      <c r="F46" s="109">
        <v>16000</v>
      </c>
      <c r="G46" s="109">
        <v>14680</v>
      </c>
      <c r="H46" s="109">
        <v>14857</v>
      </c>
    </row>
    <row r="47" spans="2:8" x14ac:dyDescent="0.25">
      <c r="B47" s="36">
        <v>8</v>
      </c>
      <c r="C47" s="81"/>
      <c r="D47" s="110">
        <f>+D48</f>
        <v>12163.05</v>
      </c>
      <c r="E47" s="110">
        <f t="shared" ref="E47:H47" si="14">+E48</f>
        <v>109.85</v>
      </c>
      <c r="F47" s="110">
        <f t="shared" si="14"/>
        <v>0</v>
      </c>
      <c r="G47" s="110">
        <f t="shared" si="14"/>
        <v>0</v>
      </c>
      <c r="H47" s="110">
        <f t="shared" si="14"/>
        <v>0</v>
      </c>
    </row>
    <row r="48" spans="2:8" x14ac:dyDescent="0.25">
      <c r="B48" s="35"/>
      <c r="C48" s="13" t="s">
        <v>95</v>
      </c>
      <c r="D48" s="109">
        <v>12163.05</v>
      </c>
      <c r="E48" s="109">
        <v>109.85</v>
      </c>
      <c r="F48" s="109">
        <v>0</v>
      </c>
      <c r="G48" s="109"/>
      <c r="H48" s="109"/>
    </row>
  </sheetData>
  <mergeCells count="4">
    <mergeCell ref="C1:H1"/>
    <mergeCell ref="C3:H3"/>
    <mergeCell ref="C5:H5"/>
    <mergeCell ref="C7:H7"/>
  </mergeCells>
  <pageMargins left="0.7" right="0.7" top="0.75" bottom="0.75" header="0.3" footer="0.3"/>
  <pageSetup paperSize="9" scale="6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opLeftCell="B1" workbookViewId="0">
      <selection activeCell="G16" sqref="G16"/>
    </sheetView>
  </sheetViews>
  <sheetFormatPr defaultRowHeight="15" x14ac:dyDescent="0.25"/>
  <cols>
    <col min="1" max="1" width="0" hidden="1" customWidth="1"/>
    <col min="3" max="3" width="37.7109375" customWidth="1"/>
    <col min="4" max="8" width="25.28515625" customWidth="1"/>
  </cols>
  <sheetData>
    <row r="1" spans="2:8" ht="42" customHeight="1" x14ac:dyDescent="0.25">
      <c r="C1" s="146" t="s">
        <v>150</v>
      </c>
      <c r="D1" s="146"/>
      <c r="E1" s="146"/>
      <c r="F1" s="146"/>
      <c r="G1" s="146"/>
      <c r="H1" s="146"/>
    </row>
    <row r="2" spans="2:8" ht="18" customHeight="1" x14ac:dyDescent="0.25">
      <c r="C2" s="4"/>
      <c r="D2" s="4"/>
      <c r="E2" s="4"/>
      <c r="F2" s="4"/>
      <c r="G2" s="4"/>
      <c r="H2" s="4"/>
    </row>
    <row r="3" spans="2:8" ht="15.75" x14ac:dyDescent="0.25">
      <c r="C3" s="146" t="s">
        <v>11</v>
      </c>
      <c r="D3" s="146"/>
      <c r="E3" s="146"/>
      <c r="F3" s="146"/>
      <c r="G3" s="147"/>
      <c r="H3" s="147"/>
    </row>
    <row r="4" spans="2:8" ht="18" x14ac:dyDescent="0.25">
      <c r="C4" s="4"/>
      <c r="D4" s="4"/>
      <c r="E4" s="4"/>
      <c r="F4" s="4"/>
      <c r="G4" s="5"/>
      <c r="H4" s="5"/>
    </row>
    <row r="5" spans="2:8" ht="18" customHeight="1" x14ac:dyDescent="0.25">
      <c r="C5" s="146" t="s">
        <v>3</v>
      </c>
      <c r="D5" s="148"/>
      <c r="E5" s="148"/>
      <c r="F5" s="148"/>
      <c r="G5" s="148"/>
      <c r="H5" s="148"/>
    </row>
    <row r="6" spans="2:8" ht="18" x14ac:dyDescent="0.25">
      <c r="C6" s="4"/>
      <c r="D6" s="4"/>
      <c r="E6" s="4"/>
      <c r="F6" s="4"/>
      <c r="G6" s="5"/>
      <c r="H6" s="5"/>
    </row>
    <row r="7" spans="2:8" ht="15.75" x14ac:dyDescent="0.25">
      <c r="C7" s="146" t="s">
        <v>59</v>
      </c>
      <c r="D7" s="180"/>
      <c r="E7" s="180"/>
      <c r="F7" s="180"/>
      <c r="G7" s="180"/>
      <c r="H7" s="180"/>
    </row>
    <row r="8" spans="2:8" ht="18" x14ac:dyDescent="0.25">
      <c r="C8" s="4"/>
      <c r="D8" s="4"/>
      <c r="E8" s="4"/>
      <c r="F8" s="4"/>
      <c r="G8" s="5"/>
      <c r="H8" s="5"/>
    </row>
    <row r="9" spans="2:8" ht="25.5" x14ac:dyDescent="0.25">
      <c r="B9" s="18" t="s">
        <v>49</v>
      </c>
      <c r="C9" s="18" t="s">
        <v>55</v>
      </c>
      <c r="D9" s="17" t="s">
        <v>146</v>
      </c>
      <c r="E9" s="18" t="s">
        <v>147</v>
      </c>
      <c r="F9" s="18" t="s">
        <v>148</v>
      </c>
      <c r="G9" s="18" t="s">
        <v>52</v>
      </c>
      <c r="H9" s="18" t="s">
        <v>152</v>
      </c>
    </row>
    <row r="10" spans="2:8" ht="14.25" customHeight="1" x14ac:dyDescent="0.25">
      <c r="B10" s="39">
        <v>1</v>
      </c>
      <c r="C10" s="39">
        <v>2</v>
      </c>
      <c r="D10" s="40">
        <v>3</v>
      </c>
      <c r="E10" s="39">
        <v>4</v>
      </c>
      <c r="F10" s="39">
        <v>5</v>
      </c>
      <c r="G10" s="39">
        <v>6</v>
      </c>
      <c r="H10" s="39">
        <v>7</v>
      </c>
    </row>
    <row r="11" spans="2:8" ht="15.75" customHeight="1" x14ac:dyDescent="0.25">
      <c r="B11" s="35"/>
      <c r="C11" s="11" t="s">
        <v>50</v>
      </c>
      <c r="D11" s="99">
        <f>+D13+D15+D17</f>
        <v>1205338.79</v>
      </c>
      <c r="E11" s="99">
        <f t="shared" ref="E11:H11" si="0">+E13+E15+E17</f>
        <v>1422106.5</v>
      </c>
      <c r="F11" s="99">
        <f t="shared" si="0"/>
        <v>1340845</v>
      </c>
      <c r="G11" s="99">
        <f t="shared" si="0"/>
        <v>1390282</v>
      </c>
      <c r="H11" s="99">
        <f t="shared" si="0"/>
        <v>1404195</v>
      </c>
    </row>
    <row r="12" spans="2:8" ht="15.75" customHeight="1" x14ac:dyDescent="0.25">
      <c r="B12" s="41" t="s">
        <v>84</v>
      </c>
      <c r="C12" s="82" t="s">
        <v>78</v>
      </c>
      <c r="D12" s="99">
        <f>+D13</f>
        <v>459.57</v>
      </c>
      <c r="E12" s="99">
        <f t="shared" ref="E12:H12" si="1">+E13</f>
        <v>0</v>
      </c>
      <c r="F12" s="99">
        <f t="shared" si="1"/>
        <v>0</v>
      </c>
      <c r="G12" s="99">
        <f t="shared" si="1"/>
        <v>0</v>
      </c>
      <c r="H12" s="99">
        <f t="shared" si="1"/>
        <v>0</v>
      </c>
    </row>
    <row r="13" spans="2:8" x14ac:dyDescent="0.25">
      <c r="B13" s="38" t="s">
        <v>87</v>
      </c>
      <c r="C13" s="83" t="s">
        <v>79</v>
      </c>
      <c r="D13" s="97">
        <v>459.57</v>
      </c>
      <c r="E13" s="80">
        <v>0</v>
      </c>
      <c r="F13" s="80">
        <v>0</v>
      </c>
      <c r="G13" s="80">
        <v>0</v>
      </c>
      <c r="H13" s="80">
        <v>0</v>
      </c>
    </row>
    <row r="14" spans="2:8" s="31" customFormat="1" x14ac:dyDescent="0.25">
      <c r="B14" s="41" t="s">
        <v>85</v>
      </c>
      <c r="C14" s="82" t="s">
        <v>80</v>
      </c>
      <c r="D14" s="99">
        <f>+D15</f>
        <v>1203541.22</v>
      </c>
      <c r="E14" s="99">
        <f t="shared" ref="E14:H14" si="2">+E15</f>
        <v>1420606.5</v>
      </c>
      <c r="F14" s="99">
        <f t="shared" si="2"/>
        <v>1340445</v>
      </c>
      <c r="G14" s="99">
        <f t="shared" si="2"/>
        <v>1389866</v>
      </c>
      <c r="H14" s="99">
        <f t="shared" si="2"/>
        <v>1403775</v>
      </c>
    </row>
    <row r="15" spans="2:8" x14ac:dyDescent="0.25">
      <c r="B15" s="107" t="s">
        <v>88</v>
      </c>
      <c r="C15" s="84" t="s">
        <v>81</v>
      </c>
      <c r="D15" s="97">
        <v>1203541.22</v>
      </c>
      <c r="E15" s="80">
        <v>1420606.5</v>
      </c>
      <c r="F15" s="80">
        <v>1340445</v>
      </c>
      <c r="G15" s="80">
        <v>1389866</v>
      </c>
      <c r="H15" s="98">
        <v>1403775</v>
      </c>
    </row>
    <row r="16" spans="2:8" x14ac:dyDescent="0.25">
      <c r="B16" s="41" t="s">
        <v>86</v>
      </c>
      <c r="C16" s="82" t="s">
        <v>82</v>
      </c>
      <c r="D16" s="99">
        <f>+D17</f>
        <v>1338</v>
      </c>
      <c r="E16" s="99">
        <f t="shared" ref="E16:H16" si="3">+E17</f>
        <v>1500</v>
      </c>
      <c r="F16" s="99">
        <f t="shared" si="3"/>
        <v>400</v>
      </c>
      <c r="G16" s="99">
        <f t="shared" si="3"/>
        <v>416</v>
      </c>
      <c r="H16" s="99">
        <f t="shared" si="3"/>
        <v>420</v>
      </c>
    </row>
    <row r="17" spans="2:8" ht="25.5" x14ac:dyDescent="0.25">
      <c r="B17" s="32">
        <v>1070</v>
      </c>
      <c r="C17" s="106" t="s">
        <v>83</v>
      </c>
      <c r="D17" s="97">
        <v>1338</v>
      </c>
      <c r="E17" s="80">
        <v>1500</v>
      </c>
      <c r="F17" s="80">
        <v>400</v>
      </c>
      <c r="G17" s="80">
        <v>416</v>
      </c>
      <c r="H17" s="80">
        <v>420</v>
      </c>
    </row>
  </sheetData>
  <mergeCells count="4">
    <mergeCell ref="C1:H1"/>
    <mergeCell ref="C3:H3"/>
    <mergeCell ref="C5:H5"/>
    <mergeCell ref="C7:H7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L8" sqref="L8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146" t="s">
        <v>65</v>
      </c>
      <c r="B1" s="146"/>
      <c r="C1" s="146"/>
      <c r="D1" s="146"/>
      <c r="E1" s="146"/>
      <c r="F1" s="146"/>
      <c r="G1" s="146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46" t="s">
        <v>11</v>
      </c>
      <c r="B3" s="146"/>
      <c r="C3" s="146"/>
      <c r="D3" s="146"/>
      <c r="E3" s="146"/>
      <c r="F3" s="146"/>
      <c r="G3" s="146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46" t="s">
        <v>44</v>
      </c>
      <c r="B5" s="146"/>
      <c r="C5" s="146"/>
      <c r="D5" s="146"/>
      <c r="E5" s="146"/>
      <c r="F5" s="146"/>
      <c r="G5" s="146"/>
    </row>
    <row r="6" spans="1:7" ht="18" customHeight="1" x14ac:dyDescent="0.25">
      <c r="A6" s="26"/>
      <c r="B6" s="26"/>
      <c r="C6" s="26"/>
      <c r="D6" s="26"/>
      <c r="E6" s="26"/>
      <c r="F6" s="26"/>
      <c r="G6" s="26"/>
    </row>
    <row r="7" spans="1:7" ht="18" customHeight="1" x14ac:dyDescent="0.25">
      <c r="A7" s="146" t="s">
        <v>61</v>
      </c>
      <c r="B7" s="146"/>
      <c r="C7" s="146"/>
      <c r="D7" s="146"/>
      <c r="E7" s="146"/>
      <c r="F7" s="146"/>
      <c r="G7" s="146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49</v>
      </c>
      <c r="B9" s="17" t="s">
        <v>21</v>
      </c>
      <c r="C9" s="17" t="s">
        <v>43</v>
      </c>
      <c r="D9" s="18" t="s">
        <v>45</v>
      </c>
      <c r="E9" s="18" t="s">
        <v>46</v>
      </c>
      <c r="F9" s="18" t="s">
        <v>47</v>
      </c>
      <c r="G9" s="18" t="s">
        <v>52</v>
      </c>
    </row>
    <row r="10" spans="1:7" x14ac:dyDescent="0.25">
      <c r="A10" s="39">
        <v>1</v>
      </c>
      <c r="B10" s="40">
        <v>2</v>
      </c>
      <c r="C10" s="40">
        <v>3</v>
      </c>
      <c r="D10" s="39">
        <v>4</v>
      </c>
      <c r="E10" s="39">
        <v>5</v>
      </c>
      <c r="F10" s="39">
        <v>6</v>
      </c>
      <c r="G10" s="39">
        <v>7</v>
      </c>
    </row>
    <row r="11" spans="1:7" ht="25.5" x14ac:dyDescent="0.25">
      <c r="A11" s="11">
        <v>8</v>
      </c>
      <c r="B11" s="11" t="s">
        <v>8</v>
      </c>
      <c r="C11" s="8"/>
      <c r="D11" s="9"/>
      <c r="E11" s="9"/>
      <c r="F11" s="9"/>
      <c r="G11" s="9"/>
    </row>
    <row r="12" spans="1:7" x14ac:dyDescent="0.25">
      <c r="A12" s="28">
        <v>84</v>
      </c>
      <c r="B12" s="15" t="s">
        <v>15</v>
      </c>
      <c r="C12" s="8"/>
      <c r="D12" s="9"/>
      <c r="E12" s="9"/>
      <c r="F12" s="9"/>
      <c r="G12" s="9"/>
    </row>
    <row r="13" spans="1:7" x14ac:dyDescent="0.25">
      <c r="A13" s="27" t="s">
        <v>20</v>
      </c>
      <c r="B13" s="25"/>
      <c r="C13" s="8"/>
      <c r="D13" s="9"/>
      <c r="E13" s="9"/>
      <c r="F13" s="9"/>
      <c r="G13" s="9"/>
    </row>
    <row r="14" spans="1:7" ht="25.5" x14ac:dyDescent="0.25">
      <c r="A14" s="14">
        <v>5</v>
      </c>
      <c r="B14" s="19" t="s">
        <v>9</v>
      </c>
      <c r="C14" s="8"/>
      <c r="D14" s="9"/>
      <c r="E14" s="9"/>
      <c r="F14" s="9"/>
      <c r="G14" s="9"/>
    </row>
    <row r="15" spans="1:7" ht="25.5" x14ac:dyDescent="0.25">
      <c r="A15" s="28">
        <v>54</v>
      </c>
      <c r="B15" s="20" t="s">
        <v>16</v>
      </c>
      <c r="C15" s="8"/>
      <c r="D15" s="9"/>
      <c r="E15" s="9"/>
      <c r="F15" s="9"/>
      <c r="G15" s="10"/>
    </row>
    <row r="16" spans="1:7" x14ac:dyDescent="0.25">
      <c r="A16" s="27" t="s">
        <v>20</v>
      </c>
      <c r="B16" s="25"/>
      <c r="C16" s="8"/>
      <c r="D16" s="9"/>
      <c r="E16" s="9"/>
      <c r="F16" s="9"/>
      <c r="G16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K6" sqref="K6"/>
    </sheetView>
  </sheetViews>
  <sheetFormatPr defaultRowHeight="15" x14ac:dyDescent="0.25"/>
  <cols>
    <col min="2" max="2" width="27.42578125" customWidth="1"/>
    <col min="3" max="3" width="23.140625" customWidth="1"/>
    <col min="4" max="7" width="25.28515625" customWidth="1"/>
  </cols>
  <sheetData>
    <row r="1" spans="1:7" ht="42" customHeight="1" x14ac:dyDescent="0.25">
      <c r="B1" s="146" t="s">
        <v>65</v>
      </c>
      <c r="C1" s="146"/>
      <c r="D1" s="146"/>
      <c r="E1" s="146"/>
      <c r="F1" s="146"/>
      <c r="G1" s="146"/>
    </row>
    <row r="2" spans="1:7" ht="18" customHeight="1" x14ac:dyDescent="0.25">
      <c r="B2" s="4"/>
      <c r="C2" s="4"/>
      <c r="D2" s="4"/>
      <c r="E2" s="4"/>
      <c r="F2" s="4"/>
      <c r="G2" s="4"/>
    </row>
    <row r="3" spans="1:7" ht="15.75" customHeight="1" x14ac:dyDescent="0.25">
      <c r="B3" s="146" t="s">
        <v>11</v>
      </c>
      <c r="C3" s="146"/>
      <c r="D3" s="146"/>
      <c r="E3" s="146"/>
      <c r="F3" s="146"/>
      <c r="G3" s="146"/>
    </row>
    <row r="4" spans="1:7" ht="18" x14ac:dyDescent="0.25">
      <c r="B4" s="4"/>
      <c r="C4" s="4"/>
      <c r="D4" s="4"/>
      <c r="E4" s="4"/>
      <c r="F4" s="5"/>
      <c r="G4" s="5"/>
    </row>
    <row r="5" spans="1:7" ht="18" customHeight="1" x14ac:dyDescent="0.25">
      <c r="B5" s="146" t="s">
        <v>62</v>
      </c>
      <c r="C5" s="146"/>
      <c r="D5" s="146"/>
      <c r="E5" s="146"/>
      <c r="F5" s="146"/>
      <c r="G5" s="146"/>
    </row>
    <row r="6" spans="1:7" ht="18" x14ac:dyDescent="0.25">
      <c r="B6" s="4"/>
      <c r="C6" s="4"/>
      <c r="D6" s="4"/>
      <c r="E6" s="4"/>
      <c r="F6" s="5"/>
      <c r="G6" s="5"/>
    </row>
    <row r="7" spans="1:7" ht="25.5" x14ac:dyDescent="0.25">
      <c r="A7" s="18" t="s">
        <v>49</v>
      </c>
      <c r="B7" s="17" t="s">
        <v>21</v>
      </c>
      <c r="C7" s="17" t="s">
        <v>43</v>
      </c>
      <c r="D7" s="18" t="s">
        <v>45</v>
      </c>
      <c r="E7" s="18" t="s">
        <v>46</v>
      </c>
      <c r="F7" s="18" t="s">
        <v>47</v>
      </c>
      <c r="G7" s="18" t="s">
        <v>48</v>
      </c>
    </row>
    <row r="8" spans="1:7" x14ac:dyDescent="0.25">
      <c r="A8" s="35">
        <v>1</v>
      </c>
      <c r="B8" s="40">
        <v>2</v>
      </c>
      <c r="C8" s="40">
        <v>3</v>
      </c>
      <c r="D8" s="39">
        <v>4</v>
      </c>
      <c r="E8" s="39">
        <v>5</v>
      </c>
      <c r="F8" s="39">
        <v>6</v>
      </c>
      <c r="G8" s="39">
        <v>7</v>
      </c>
    </row>
    <row r="9" spans="1:7" x14ac:dyDescent="0.25">
      <c r="A9" s="35"/>
      <c r="B9" s="42" t="s">
        <v>53</v>
      </c>
      <c r="C9" s="8"/>
      <c r="D9" s="9"/>
      <c r="E9" s="9"/>
      <c r="F9" s="9"/>
      <c r="G9" s="9"/>
    </row>
    <row r="10" spans="1:7" x14ac:dyDescent="0.25">
      <c r="A10" s="48">
        <v>1</v>
      </c>
      <c r="B10" s="42" t="s">
        <v>63</v>
      </c>
      <c r="C10" s="8"/>
      <c r="D10" s="9"/>
      <c r="E10" s="9"/>
      <c r="F10" s="9"/>
      <c r="G10" s="9"/>
    </row>
    <row r="11" spans="1:7" x14ac:dyDescent="0.25">
      <c r="A11" s="37">
        <v>11</v>
      </c>
      <c r="B11" s="43" t="s">
        <v>56</v>
      </c>
      <c r="C11" s="8"/>
      <c r="D11" s="9"/>
      <c r="E11" s="9"/>
      <c r="F11" s="9"/>
      <c r="G11" s="10"/>
    </row>
    <row r="12" spans="1:7" x14ac:dyDescent="0.25">
      <c r="A12" s="45" t="s">
        <v>20</v>
      </c>
      <c r="B12" s="45" t="s">
        <v>20</v>
      </c>
      <c r="C12" s="8"/>
      <c r="D12" s="9"/>
      <c r="E12" s="9"/>
      <c r="F12" s="9"/>
      <c r="G12" s="9"/>
    </row>
    <row r="13" spans="1:7" x14ac:dyDescent="0.25">
      <c r="A13" s="48">
        <v>3</v>
      </c>
      <c r="B13" s="49" t="s">
        <v>64</v>
      </c>
      <c r="C13" s="8"/>
      <c r="D13" s="9"/>
      <c r="E13" s="9"/>
      <c r="F13" s="9"/>
      <c r="G13" s="9"/>
    </row>
    <row r="14" spans="1:7" x14ac:dyDescent="0.25">
      <c r="A14" s="37">
        <v>31</v>
      </c>
      <c r="B14" s="50" t="s">
        <v>64</v>
      </c>
      <c r="C14" s="8"/>
      <c r="D14" s="9"/>
      <c r="E14" s="9"/>
      <c r="F14" s="9"/>
      <c r="G14" s="9"/>
    </row>
    <row r="15" spans="1:7" x14ac:dyDescent="0.25">
      <c r="A15" s="45" t="s">
        <v>20</v>
      </c>
      <c r="B15" s="45" t="s">
        <v>20</v>
      </c>
      <c r="C15" s="8"/>
      <c r="D15" s="9"/>
      <c r="E15" s="9"/>
      <c r="F15" s="9"/>
      <c r="G15" s="9"/>
    </row>
    <row r="16" spans="1:7" x14ac:dyDescent="0.25">
      <c r="A16" s="35"/>
      <c r="B16" s="44"/>
      <c r="C16" s="8"/>
      <c r="D16" s="9"/>
      <c r="E16" s="9"/>
      <c r="F16" s="9"/>
      <c r="G16" s="9"/>
    </row>
    <row r="17" spans="1:7" x14ac:dyDescent="0.25">
      <c r="A17" s="35"/>
      <c r="B17" s="42" t="s">
        <v>54</v>
      </c>
      <c r="C17" s="8"/>
      <c r="D17" s="9"/>
      <c r="E17" s="9"/>
      <c r="F17" s="9"/>
      <c r="G17" s="9"/>
    </row>
    <row r="18" spans="1:7" x14ac:dyDescent="0.25">
      <c r="A18" s="48">
        <v>1</v>
      </c>
      <c r="B18" s="46" t="s">
        <v>30</v>
      </c>
      <c r="C18" s="8"/>
      <c r="D18" s="9"/>
      <c r="E18" s="9"/>
      <c r="F18" s="9"/>
      <c r="G18" s="9"/>
    </row>
    <row r="19" spans="1:7" x14ac:dyDescent="0.25">
      <c r="A19" s="37">
        <v>11</v>
      </c>
      <c r="B19" s="43" t="s">
        <v>31</v>
      </c>
      <c r="C19" s="8"/>
      <c r="D19" s="9"/>
      <c r="E19" s="9"/>
      <c r="F19" s="9"/>
      <c r="G19" s="10"/>
    </row>
    <row r="20" spans="1:7" x14ac:dyDescent="0.25">
      <c r="A20" s="48">
        <v>3</v>
      </c>
      <c r="B20" s="46" t="s">
        <v>32</v>
      </c>
      <c r="C20" s="8"/>
      <c r="D20" s="9"/>
      <c r="E20" s="9"/>
      <c r="F20" s="9"/>
      <c r="G20" s="10"/>
    </row>
    <row r="21" spans="1:7" x14ac:dyDescent="0.25">
      <c r="A21" s="37">
        <v>31</v>
      </c>
      <c r="B21" s="43" t="s">
        <v>33</v>
      </c>
      <c r="C21" s="8"/>
      <c r="D21" s="9"/>
      <c r="E21" s="9"/>
      <c r="F21" s="9"/>
      <c r="G21" s="10"/>
    </row>
    <row r="22" spans="1:7" x14ac:dyDescent="0.25">
      <c r="A22" s="35"/>
      <c r="B22" s="47" t="s">
        <v>20</v>
      </c>
      <c r="C22" s="8"/>
      <c r="D22" s="9"/>
      <c r="E22" s="9"/>
      <c r="F22" s="9"/>
      <c r="G22" s="10"/>
    </row>
  </sheetData>
  <mergeCells count="3">
    <mergeCell ref="B1:G1"/>
    <mergeCell ref="B3:G3"/>
    <mergeCell ref="B5:G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4"/>
  <sheetViews>
    <sheetView zoomScaleNormal="100" workbookViewId="0">
      <selection activeCell="I115" sqref="I1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3.42578125" customWidth="1"/>
    <col min="5" max="5" width="23" style="136" customWidth="1"/>
    <col min="6" max="6" width="21.5703125" customWidth="1"/>
    <col min="7" max="7" width="20.28515625" customWidth="1"/>
    <col min="8" max="8" width="21.42578125" customWidth="1"/>
    <col min="9" max="9" width="21.28515625" customWidth="1"/>
    <col min="12" max="12" width="13.140625" bestFit="1" customWidth="1"/>
    <col min="13" max="13" width="15" customWidth="1"/>
  </cols>
  <sheetData>
    <row r="1" spans="1:9" ht="42" customHeight="1" x14ac:dyDescent="0.25">
      <c r="A1" s="146" t="s">
        <v>150</v>
      </c>
      <c r="B1" s="146"/>
      <c r="C1" s="146"/>
      <c r="D1" s="146"/>
      <c r="E1" s="146"/>
      <c r="F1" s="146"/>
      <c r="G1" s="146"/>
      <c r="H1" s="146"/>
      <c r="I1" s="146"/>
    </row>
    <row r="2" spans="1:9" ht="18" x14ac:dyDescent="0.25">
      <c r="A2" s="4"/>
      <c r="B2" s="4"/>
      <c r="C2" s="4"/>
      <c r="D2" s="4"/>
      <c r="E2" s="126"/>
      <c r="F2" s="4"/>
      <c r="G2" s="4"/>
      <c r="H2" s="5"/>
      <c r="I2" s="5"/>
    </row>
    <row r="3" spans="1:9" ht="18" customHeight="1" x14ac:dyDescent="0.25">
      <c r="A3" s="146" t="s">
        <v>10</v>
      </c>
      <c r="B3" s="148"/>
      <c r="C3" s="148"/>
      <c r="D3" s="148"/>
      <c r="E3" s="148"/>
      <c r="F3" s="148"/>
      <c r="G3" s="148"/>
      <c r="H3" s="148"/>
      <c r="I3" s="148"/>
    </row>
    <row r="4" spans="1:9" ht="18" x14ac:dyDescent="0.25">
      <c r="A4" s="4"/>
      <c r="B4" s="4"/>
      <c r="C4" s="4"/>
      <c r="D4" s="4"/>
      <c r="E4" s="126"/>
      <c r="F4" s="4"/>
      <c r="G4" s="4"/>
      <c r="H4" s="5"/>
      <c r="I4" s="5"/>
    </row>
    <row r="5" spans="1:9" ht="25.5" x14ac:dyDescent="0.25">
      <c r="A5" s="199" t="s">
        <v>12</v>
      </c>
      <c r="B5" s="200"/>
      <c r="C5" s="201"/>
      <c r="D5" s="17" t="s">
        <v>13</v>
      </c>
      <c r="E5" s="142" t="s">
        <v>146</v>
      </c>
      <c r="F5" s="18" t="s">
        <v>147</v>
      </c>
      <c r="G5" s="18" t="s">
        <v>153</v>
      </c>
      <c r="H5" s="18" t="s">
        <v>52</v>
      </c>
      <c r="I5" s="18" t="s">
        <v>152</v>
      </c>
    </row>
    <row r="6" spans="1:9" x14ac:dyDescent="0.25">
      <c r="A6" s="33"/>
      <c r="B6" s="34"/>
      <c r="C6" s="51">
        <v>1</v>
      </c>
      <c r="D6" s="17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</row>
    <row r="7" spans="1:9" ht="39.75" customHeight="1" x14ac:dyDescent="0.25">
      <c r="A7" s="137"/>
      <c r="B7" s="138"/>
      <c r="C7" s="139"/>
      <c r="D7" s="40"/>
      <c r="E7" s="140">
        <f>+E8+E14+E20+E26+E37+E48+E54+E60+E91+E96+E104+E121+E127+E133+E139+E145</f>
        <v>1205338.7899999998</v>
      </c>
      <c r="F7" s="140">
        <f>+F8+F14+F20+F26+F37+F48+F54+F60+F91+F96+F104+F121+F127+F133+F139+F145</f>
        <v>1422106.5</v>
      </c>
      <c r="G7" s="140">
        <f>+G8+G14+G20+G26+G37+G48+G54+G60+G91+G96+G104+G121+G127+G133+G139+G145</f>
        <v>1340845</v>
      </c>
      <c r="H7" s="140">
        <f>+H8+H14+H20+H26+H37+H48+H54+H60+H91+H96+H104+H121+H127+H133+H139+H145</f>
        <v>1390282</v>
      </c>
      <c r="I7" s="140">
        <f>+I8+I14+I20+I26+I37+I48+I54+I60+I91+I96+I104+I121+I127+I133+I139+I145</f>
        <v>1404195</v>
      </c>
    </row>
    <row r="8" spans="1:9" ht="39.950000000000003" customHeight="1" x14ac:dyDescent="0.25">
      <c r="A8" s="190" t="s">
        <v>134</v>
      </c>
      <c r="B8" s="191"/>
      <c r="C8" s="192"/>
      <c r="D8" s="114" t="s">
        <v>140</v>
      </c>
      <c r="E8" s="127">
        <f>+E11</f>
        <v>459.57</v>
      </c>
      <c r="F8" s="127">
        <f t="shared" ref="F8:I8" si="0">+F11</f>
        <v>0</v>
      </c>
      <c r="G8" s="127">
        <f t="shared" si="0"/>
        <v>0</v>
      </c>
      <c r="H8" s="127">
        <f t="shared" si="0"/>
        <v>0</v>
      </c>
      <c r="I8" s="127">
        <f t="shared" si="0"/>
        <v>0</v>
      </c>
    </row>
    <row r="9" spans="1:9" ht="24.95" customHeight="1" x14ac:dyDescent="0.25">
      <c r="A9" s="193" t="s">
        <v>135</v>
      </c>
      <c r="B9" s="194"/>
      <c r="C9" s="195"/>
      <c r="D9" s="117" t="s">
        <v>139</v>
      </c>
      <c r="E9" s="97"/>
      <c r="F9" s="97"/>
      <c r="G9" s="97"/>
      <c r="H9" s="97"/>
      <c r="I9" s="97"/>
    </row>
    <row r="10" spans="1:9" x14ac:dyDescent="0.25">
      <c r="A10" s="184" t="s">
        <v>101</v>
      </c>
      <c r="B10" s="185"/>
      <c r="C10" s="186"/>
      <c r="D10" s="13" t="s">
        <v>63</v>
      </c>
      <c r="E10" s="97"/>
      <c r="F10" s="97"/>
      <c r="G10" s="97"/>
      <c r="H10" s="97"/>
      <c r="I10" s="97"/>
    </row>
    <row r="11" spans="1:9" x14ac:dyDescent="0.25">
      <c r="A11" s="187">
        <v>3</v>
      </c>
      <c r="B11" s="188"/>
      <c r="C11" s="189"/>
      <c r="D11" s="116" t="s">
        <v>5</v>
      </c>
      <c r="E11" s="135">
        <f>+E13</f>
        <v>459.57</v>
      </c>
      <c r="F11" s="135">
        <f t="shared" ref="F11:I11" si="1">+F13</f>
        <v>0</v>
      </c>
      <c r="G11" s="135">
        <f t="shared" si="1"/>
        <v>0</v>
      </c>
      <c r="H11" s="135">
        <f t="shared" si="1"/>
        <v>0</v>
      </c>
      <c r="I11" s="135">
        <f t="shared" si="1"/>
        <v>0</v>
      </c>
    </row>
    <row r="12" spans="1:9" x14ac:dyDescent="0.25">
      <c r="A12" s="181">
        <v>31</v>
      </c>
      <c r="B12" s="182"/>
      <c r="C12" s="183"/>
      <c r="D12" s="117" t="s">
        <v>6</v>
      </c>
      <c r="E12" s="97"/>
      <c r="F12" s="97"/>
      <c r="G12" s="97"/>
      <c r="H12" s="97"/>
      <c r="I12" s="97"/>
    </row>
    <row r="13" spans="1:9" x14ac:dyDescent="0.25">
      <c r="A13" s="181">
        <v>32</v>
      </c>
      <c r="B13" s="182"/>
      <c r="C13" s="183"/>
      <c r="D13" s="117" t="s">
        <v>14</v>
      </c>
      <c r="E13" s="97">
        <v>459.57</v>
      </c>
      <c r="F13" s="97">
        <v>0</v>
      </c>
      <c r="G13" s="97">
        <v>0</v>
      </c>
      <c r="H13" s="97">
        <v>0</v>
      </c>
      <c r="I13" s="97">
        <v>0</v>
      </c>
    </row>
    <row r="14" spans="1:9" ht="39.950000000000003" customHeight="1" x14ac:dyDescent="0.25">
      <c r="A14" s="190" t="s">
        <v>136</v>
      </c>
      <c r="B14" s="191"/>
      <c r="C14" s="192"/>
      <c r="D14" s="114" t="s">
        <v>141</v>
      </c>
      <c r="E14" s="127">
        <f t="shared" ref="E14:I14" si="2">+E17</f>
        <v>1338</v>
      </c>
      <c r="F14" s="127">
        <f t="shared" si="2"/>
        <v>1500</v>
      </c>
      <c r="G14" s="127">
        <f t="shared" si="2"/>
        <v>0</v>
      </c>
      <c r="H14" s="127">
        <f t="shared" si="2"/>
        <v>0</v>
      </c>
      <c r="I14" s="127">
        <f t="shared" si="2"/>
        <v>0</v>
      </c>
    </row>
    <row r="15" spans="1:9" ht="24.95" customHeight="1" x14ac:dyDescent="0.25">
      <c r="A15" s="193" t="s">
        <v>137</v>
      </c>
      <c r="B15" s="194"/>
      <c r="C15" s="195"/>
      <c r="D15" s="117" t="s">
        <v>142</v>
      </c>
      <c r="E15" s="97"/>
      <c r="F15" s="97"/>
      <c r="G15" s="97"/>
      <c r="H15" s="97"/>
      <c r="I15" s="97"/>
    </row>
    <row r="16" spans="1:9" x14ac:dyDescent="0.25">
      <c r="A16" s="184" t="s">
        <v>101</v>
      </c>
      <c r="B16" s="185"/>
      <c r="C16" s="186"/>
      <c r="D16" s="13" t="s">
        <v>63</v>
      </c>
      <c r="E16" s="97"/>
      <c r="F16" s="97"/>
      <c r="G16" s="97"/>
      <c r="H16" s="97"/>
      <c r="I16" s="97"/>
    </row>
    <row r="17" spans="1:13" x14ac:dyDescent="0.25">
      <c r="A17" s="187">
        <v>3</v>
      </c>
      <c r="B17" s="188"/>
      <c r="C17" s="189"/>
      <c r="D17" s="116" t="s">
        <v>5</v>
      </c>
      <c r="E17" s="128">
        <f t="shared" ref="E17:I17" si="3">+E19</f>
        <v>1338</v>
      </c>
      <c r="F17" s="128">
        <f t="shared" si="3"/>
        <v>1500</v>
      </c>
      <c r="G17" s="128">
        <f t="shared" si="3"/>
        <v>0</v>
      </c>
      <c r="H17" s="128">
        <f t="shared" si="3"/>
        <v>0</v>
      </c>
      <c r="I17" s="128">
        <f t="shared" si="3"/>
        <v>0</v>
      </c>
    </row>
    <row r="18" spans="1:13" x14ac:dyDescent="0.25">
      <c r="A18" s="181">
        <v>31</v>
      </c>
      <c r="B18" s="182"/>
      <c r="C18" s="183"/>
      <c r="D18" s="117" t="s">
        <v>6</v>
      </c>
      <c r="E18" s="97"/>
      <c r="F18" s="97"/>
      <c r="G18" s="97"/>
      <c r="H18" s="97"/>
      <c r="I18" s="97"/>
    </row>
    <row r="19" spans="1:13" x14ac:dyDescent="0.25">
      <c r="A19" s="181">
        <v>32</v>
      </c>
      <c r="B19" s="182"/>
      <c r="C19" s="183"/>
      <c r="D19" s="117" t="s">
        <v>14</v>
      </c>
      <c r="E19" s="129">
        <v>1338</v>
      </c>
      <c r="F19" s="129">
        <v>1500</v>
      </c>
      <c r="G19" s="129">
        <v>0</v>
      </c>
      <c r="H19" s="129">
        <v>0</v>
      </c>
      <c r="I19" s="129">
        <v>0</v>
      </c>
    </row>
    <row r="20" spans="1:13" ht="39.950000000000003" customHeight="1" x14ac:dyDescent="0.25">
      <c r="A20" s="190" t="s">
        <v>98</v>
      </c>
      <c r="B20" s="191"/>
      <c r="C20" s="192"/>
      <c r="D20" s="114" t="s">
        <v>143</v>
      </c>
      <c r="E20" s="127">
        <f t="shared" ref="E20:I20" si="4">+E23</f>
        <v>200</v>
      </c>
      <c r="F20" s="127">
        <f t="shared" si="4"/>
        <v>240</v>
      </c>
      <c r="G20" s="127">
        <f t="shared" si="4"/>
        <v>400</v>
      </c>
      <c r="H20" s="127">
        <f t="shared" si="4"/>
        <v>416</v>
      </c>
      <c r="I20" s="127">
        <f t="shared" si="4"/>
        <v>420</v>
      </c>
    </row>
    <row r="21" spans="1:13" ht="24.95" customHeight="1" x14ac:dyDescent="0.25">
      <c r="A21" s="193" t="s">
        <v>164</v>
      </c>
      <c r="B21" s="194"/>
      <c r="C21" s="195"/>
      <c r="D21" s="117" t="s">
        <v>138</v>
      </c>
      <c r="E21" s="97"/>
      <c r="F21" s="97"/>
      <c r="G21" s="97"/>
      <c r="H21" s="97"/>
      <c r="I21" s="97"/>
    </row>
    <row r="22" spans="1:13" x14ac:dyDescent="0.25">
      <c r="A22" s="184" t="s">
        <v>101</v>
      </c>
      <c r="B22" s="185"/>
      <c r="C22" s="186"/>
      <c r="D22" s="13" t="s">
        <v>63</v>
      </c>
      <c r="E22" s="97"/>
      <c r="F22" s="97"/>
      <c r="G22" s="97"/>
      <c r="H22" s="97"/>
      <c r="I22" s="97"/>
    </row>
    <row r="23" spans="1:13" x14ac:dyDescent="0.25">
      <c r="A23" s="187">
        <v>3</v>
      </c>
      <c r="B23" s="188"/>
      <c r="C23" s="189"/>
      <c r="D23" s="116" t="s">
        <v>5</v>
      </c>
      <c r="E23" s="128">
        <f t="shared" ref="E23:I23" si="5">+E25</f>
        <v>200</v>
      </c>
      <c r="F23" s="128">
        <f t="shared" si="5"/>
        <v>240</v>
      </c>
      <c r="G23" s="128">
        <f t="shared" si="5"/>
        <v>400</v>
      </c>
      <c r="H23" s="128">
        <f t="shared" si="5"/>
        <v>416</v>
      </c>
      <c r="I23" s="128">
        <f t="shared" si="5"/>
        <v>420</v>
      </c>
    </row>
    <row r="24" spans="1:13" x14ac:dyDescent="0.25">
      <c r="A24" s="181">
        <v>31</v>
      </c>
      <c r="B24" s="182"/>
      <c r="C24" s="183"/>
      <c r="D24" s="117" t="s">
        <v>6</v>
      </c>
      <c r="E24" s="97"/>
      <c r="F24" s="97"/>
      <c r="G24" s="97"/>
      <c r="H24" s="97"/>
      <c r="I24" s="97"/>
    </row>
    <row r="25" spans="1:13" x14ac:dyDescent="0.25">
      <c r="A25" s="181">
        <v>32</v>
      </c>
      <c r="B25" s="182"/>
      <c r="C25" s="183"/>
      <c r="D25" s="117" t="s">
        <v>14</v>
      </c>
      <c r="E25" s="129">
        <v>200</v>
      </c>
      <c r="F25" s="129">
        <v>240</v>
      </c>
      <c r="G25" s="129">
        <v>400</v>
      </c>
      <c r="H25" s="129">
        <v>416</v>
      </c>
      <c r="I25" s="129">
        <v>420</v>
      </c>
    </row>
    <row r="26" spans="1:13" ht="39.950000000000003" customHeight="1" x14ac:dyDescent="0.25">
      <c r="A26" s="190" t="s">
        <v>98</v>
      </c>
      <c r="B26" s="191"/>
      <c r="C26" s="192"/>
      <c r="D26" s="114" t="s">
        <v>144</v>
      </c>
      <c r="E26" s="127">
        <f>+E29+E34</f>
        <v>891011.03</v>
      </c>
      <c r="F26" s="127">
        <f t="shared" ref="F26:I26" si="6">+F29+F34</f>
        <v>1016087.26</v>
      </c>
      <c r="G26" s="127">
        <f t="shared" si="6"/>
        <v>930000</v>
      </c>
      <c r="H26" s="127">
        <f t="shared" si="6"/>
        <v>967203</v>
      </c>
      <c r="I26" s="127">
        <f t="shared" si="6"/>
        <v>976892</v>
      </c>
    </row>
    <row r="27" spans="1:13" ht="24.95" customHeight="1" x14ac:dyDescent="0.25">
      <c r="A27" s="193" t="s">
        <v>100</v>
      </c>
      <c r="B27" s="194"/>
      <c r="C27" s="195"/>
      <c r="D27" s="117" t="s">
        <v>99</v>
      </c>
      <c r="E27" s="97"/>
      <c r="F27" s="97"/>
      <c r="G27" s="97"/>
      <c r="H27" s="97"/>
      <c r="I27" s="97"/>
    </row>
    <row r="28" spans="1:13" s="31" customFormat="1" ht="15.75" customHeight="1" x14ac:dyDescent="0.25">
      <c r="A28" s="184" t="s">
        <v>101</v>
      </c>
      <c r="B28" s="185"/>
      <c r="C28" s="186"/>
      <c r="D28" s="13" t="s">
        <v>63</v>
      </c>
      <c r="E28" s="97"/>
      <c r="F28" s="97"/>
      <c r="G28" s="97"/>
      <c r="H28" s="97"/>
      <c r="I28" s="97"/>
    </row>
    <row r="29" spans="1:13" s="31" customFormat="1" ht="15" customHeight="1" x14ac:dyDescent="0.25">
      <c r="A29" s="187">
        <v>3</v>
      </c>
      <c r="B29" s="188"/>
      <c r="C29" s="189"/>
      <c r="D29" s="116" t="s">
        <v>5</v>
      </c>
      <c r="E29" s="128">
        <f t="shared" ref="E29:I29" si="7">+E31+E32</f>
        <v>54472</v>
      </c>
      <c r="F29" s="128">
        <f t="shared" si="7"/>
        <v>54087.26</v>
      </c>
      <c r="G29" s="128">
        <f t="shared" si="7"/>
        <v>53381.8</v>
      </c>
      <c r="H29" s="128">
        <f t="shared" si="7"/>
        <v>55520</v>
      </c>
      <c r="I29" s="128">
        <f t="shared" si="7"/>
        <v>56074</v>
      </c>
    </row>
    <row r="30" spans="1:13" ht="15" customHeight="1" x14ac:dyDescent="0.25">
      <c r="A30" s="181">
        <v>31</v>
      </c>
      <c r="B30" s="182"/>
      <c r="C30" s="183"/>
      <c r="D30" s="117" t="s">
        <v>6</v>
      </c>
      <c r="E30" s="129"/>
      <c r="F30" s="129"/>
      <c r="G30" s="129"/>
      <c r="H30" s="129"/>
      <c r="I30" s="129"/>
      <c r="L30" s="136"/>
      <c r="M30" s="136"/>
    </row>
    <row r="31" spans="1:13" ht="15" customHeight="1" x14ac:dyDescent="0.25">
      <c r="A31" s="181">
        <v>32</v>
      </c>
      <c r="B31" s="182"/>
      <c r="C31" s="183"/>
      <c r="D31" s="117" t="s">
        <v>14</v>
      </c>
      <c r="E31" s="129">
        <v>53991.22</v>
      </c>
      <c r="F31" s="129">
        <v>53537.26</v>
      </c>
      <c r="G31" s="129">
        <v>52831.8</v>
      </c>
      <c r="H31" s="129">
        <v>54947</v>
      </c>
      <c r="I31" s="129">
        <v>55496</v>
      </c>
    </row>
    <row r="32" spans="1:13" ht="15" customHeight="1" x14ac:dyDescent="0.25">
      <c r="A32" s="118">
        <v>34</v>
      </c>
      <c r="B32" s="119"/>
      <c r="C32" s="120"/>
      <c r="D32" s="117" t="s">
        <v>73</v>
      </c>
      <c r="E32" s="129">
        <v>480.78</v>
      </c>
      <c r="F32" s="129">
        <v>550</v>
      </c>
      <c r="G32" s="129">
        <v>550</v>
      </c>
      <c r="H32" s="129">
        <v>573</v>
      </c>
      <c r="I32" s="129">
        <v>578</v>
      </c>
    </row>
    <row r="33" spans="1:9" ht="15" customHeight="1" x14ac:dyDescent="0.25">
      <c r="A33" s="196" t="s">
        <v>165</v>
      </c>
      <c r="B33" s="197"/>
      <c r="C33" s="198"/>
      <c r="D33" s="121" t="s">
        <v>66</v>
      </c>
      <c r="E33" s="130"/>
      <c r="F33" s="130"/>
      <c r="G33" s="130"/>
      <c r="H33" s="130"/>
      <c r="I33" s="130"/>
    </row>
    <row r="34" spans="1:9" ht="18" customHeight="1" x14ac:dyDescent="0.25">
      <c r="A34" s="122">
        <v>3</v>
      </c>
      <c r="B34" s="123"/>
      <c r="C34" s="124"/>
      <c r="D34" s="116" t="s">
        <v>5</v>
      </c>
      <c r="E34" s="128">
        <f t="shared" ref="E34:I34" si="8">+E35+E36</f>
        <v>836539.03</v>
      </c>
      <c r="F34" s="128">
        <f t="shared" si="8"/>
        <v>962000</v>
      </c>
      <c r="G34" s="128">
        <f t="shared" si="8"/>
        <v>876618.2</v>
      </c>
      <c r="H34" s="128">
        <f t="shared" si="8"/>
        <v>911683</v>
      </c>
      <c r="I34" s="128">
        <f t="shared" si="8"/>
        <v>920818</v>
      </c>
    </row>
    <row r="35" spans="1:9" x14ac:dyDescent="0.25">
      <c r="A35" s="118">
        <v>31</v>
      </c>
      <c r="B35" s="119"/>
      <c r="C35" s="120"/>
      <c r="D35" s="117" t="s">
        <v>6</v>
      </c>
      <c r="E35" s="129">
        <v>804782.37</v>
      </c>
      <c r="F35" s="129">
        <v>921500</v>
      </c>
      <c r="G35" s="129">
        <v>841500</v>
      </c>
      <c r="H35" s="129">
        <v>875160</v>
      </c>
      <c r="I35" s="129">
        <v>883928</v>
      </c>
    </row>
    <row r="36" spans="1:9" ht="14.25" customHeight="1" x14ac:dyDescent="0.25">
      <c r="A36" s="118">
        <v>32</v>
      </c>
      <c r="B36" s="119"/>
      <c r="C36" s="120"/>
      <c r="D36" s="117" t="s">
        <v>14</v>
      </c>
      <c r="E36" s="129">
        <v>31756.66</v>
      </c>
      <c r="F36" s="129">
        <v>40500</v>
      </c>
      <c r="G36" s="129">
        <v>35118.199999999997</v>
      </c>
      <c r="H36" s="129">
        <v>36523</v>
      </c>
      <c r="I36" s="129">
        <v>36890</v>
      </c>
    </row>
    <row r="37" spans="1:9" x14ac:dyDescent="0.25">
      <c r="A37" s="190" t="s">
        <v>98</v>
      </c>
      <c r="B37" s="191"/>
      <c r="C37" s="192"/>
      <c r="D37" s="125" t="s">
        <v>103</v>
      </c>
      <c r="E37" s="127">
        <f t="shared" ref="E37:I37" si="9">+E40+E45</f>
        <v>110693.76999999999</v>
      </c>
      <c r="F37" s="127">
        <f t="shared" si="9"/>
        <v>132120</v>
      </c>
      <c r="G37" s="127">
        <f t="shared" si="9"/>
        <v>121245</v>
      </c>
      <c r="H37" s="127">
        <f t="shared" si="9"/>
        <v>126094</v>
      </c>
      <c r="I37" s="127">
        <f t="shared" si="9"/>
        <v>127357</v>
      </c>
    </row>
    <row r="38" spans="1:9" x14ac:dyDescent="0.25">
      <c r="A38" s="193" t="s">
        <v>104</v>
      </c>
      <c r="B38" s="194"/>
      <c r="C38" s="195"/>
      <c r="D38" s="115"/>
      <c r="E38" s="97"/>
      <c r="F38" s="97"/>
      <c r="G38" s="97"/>
      <c r="H38" s="97"/>
      <c r="I38" s="97"/>
    </row>
    <row r="39" spans="1:9" x14ac:dyDescent="0.25">
      <c r="A39" s="184" t="s">
        <v>101</v>
      </c>
      <c r="B39" s="185"/>
      <c r="C39" s="186"/>
      <c r="D39" s="13" t="s">
        <v>63</v>
      </c>
      <c r="E39" s="129"/>
      <c r="F39" s="129"/>
      <c r="G39" s="129"/>
      <c r="H39" s="129"/>
      <c r="I39" s="129"/>
    </row>
    <row r="40" spans="1:9" x14ac:dyDescent="0.25">
      <c r="A40" s="187">
        <v>3</v>
      </c>
      <c r="B40" s="188"/>
      <c r="C40" s="189"/>
      <c r="D40" s="116" t="s">
        <v>5</v>
      </c>
      <c r="E40" s="131">
        <f>+E41+E42</f>
        <v>89106.51</v>
      </c>
      <c r="F40" s="131">
        <f t="shared" ref="F40:I40" si="10">+F41+F42</f>
        <v>106120</v>
      </c>
      <c r="G40" s="131">
        <f t="shared" si="10"/>
        <v>97145</v>
      </c>
      <c r="H40" s="131">
        <f t="shared" si="10"/>
        <v>101030</v>
      </c>
      <c r="I40" s="131">
        <f t="shared" si="10"/>
        <v>102042</v>
      </c>
    </row>
    <row r="41" spans="1:9" x14ac:dyDescent="0.25">
      <c r="A41" s="181">
        <v>31</v>
      </c>
      <c r="B41" s="182"/>
      <c r="C41" s="183"/>
      <c r="D41" s="117" t="s">
        <v>6</v>
      </c>
      <c r="E41" s="129">
        <v>87732.15</v>
      </c>
      <c r="F41" s="129">
        <v>104225</v>
      </c>
      <c r="G41" s="129">
        <v>94350</v>
      </c>
      <c r="H41" s="129">
        <v>98124</v>
      </c>
      <c r="I41" s="129">
        <v>99107</v>
      </c>
    </row>
    <row r="42" spans="1:9" x14ac:dyDescent="0.25">
      <c r="A42" s="181">
        <v>32</v>
      </c>
      <c r="B42" s="182"/>
      <c r="C42" s="183"/>
      <c r="D42" s="117" t="s">
        <v>14</v>
      </c>
      <c r="E42" s="129">
        <v>1374.36</v>
      </c>
      <c r="F42" s="129">
        <v>1895</v>
      </c>
      <c r="G42" s="129">
        <v>2795</v>
      </c>
      <c r="H42" s="129">
        <v>2906</v>
      </c>
      <c r="I42" s="129">
        <v>2935</v>
      </c>
    </row>
    <row r="43" spans="1:9" x14ac:dyDescent="0.25">
      <c r="A43" s="118">
        <v>34</v>
      </c>
      <c r="B43" s="119"/>
      <c r="C43" s="120"/>
      <c r="D43" s="117" t="s">
        <v>73</v>
      </c>
      <c r="E43" s="129"/>
      <c r="F43" s="129"/>
      <c r="G43" s="129"/>
      <c r="H43" s="129"/>
      <c r="I43" s="129"/>
    </row>
    <row r="44" spans="1:9" x14ac:dyDescent="0.25">
      <c r="A44" s="184" t="s">
        <v>166</v>
      </c>
      <c r="B44" s="185"/>
      <c r="C44" s="186"/>
      <c r="D44" s="16" t="s">
        <v>105</v>
      </c>
      <c r="E44" s="129"/>
      <c r="F44" s="129"/>
      <c r="G44" s="129"/>
      <c r="H44" s="129"/>
      <c r="I44" s="129"/>
    </row>
    <row r="45" spans="1:9" x14ac:dyDescent="0.25">
      <c r="A45" s="122">
        <v>3</v>
      </c>
      <c r="B45" s="123"/>
      <c r="C45" s="124"/>
      <c r="D45" s="116" t="s">
        <v>5</v>
      </c>
      <c r="E45" s="131">
        <f>+E46</f>
        <v>21587.26</v>
      </c>
      <c r="F45" s="131">
        <f t="shared" ref="F45:I45" si="11">+F46</f>
        <v>26000</v>
      </c>
      <c r="G45" s="131">
        <f t="shared" si="11"/>
        <v>24100</v>
      </c>
      <c r="H45" s="131">
        <f t="shared" si="11"/>
        <v>25064</v>
      </c>
      <c r="I45" s="131">
        <f t="shared" si="11"/>
        <v>25315</v>
      </c>
    </row>
    <row r="46" spans="1:9" x14ac:dyDescent="0.25">
      <c r="A46" s="118">
        <v>31</v>
      </c>
      <c r="B46" s="119"/>
      <c r="C46" s="120"/>
      <c r="D46" s="117" t="s">
        <v>6</v>
      </c>
      <c r="E46" s="129">
        <v>21587.26</v>
      </c>
      <c r="F46" s="129">
        <v>26000</v>
      </c>
      <c r="G46" s="129">
        <v>24100</v>
      </c>
      <c r="H46" s="129">
        <v>25064</v>
      </c>
      <c r="I46" s="129">
        <v>25315</v>
      </c>
    </row>
    <row r="47" spans="1:9" x14ac:dyDescent="0.25">
      <c r="A47" s="118">
        <v>32</v>
      </c>
      <c r="B47" s="119"/>
      <c r="C47" s="120"/>
      <c r="D47" s="117" t="s">
        <v>14</v>
      </c>
      <c r="E47" s="97"/>
      <c r="F47" s="97"/>
      <c r="G47" s="97"/>
      <c r="H47" s="97"/>
      <c r="I47" s="97"/>
    </row>
    <row r="48" spans="1:9" x14ac:dyDescent="0.25">
      <c r="A48" s="190" t="s">
        <v>98</v>
      </c>
      <c r="B48" s="191"/>
      <c r="C48" s="192"/>
      <c r="D48" s="114" t="s">
        <v>106</v>
      </c>
      <c r="E48" s="127">
        <f t="shared" ref="E48:I48" si="12">+E51</f>
        <v>2994.48</v>
      </c>
      <c r="F48" s="127">
        <f t="shared" si="12"/>
        <v>7800</v>
      </c>
      <c r="G48" s="127">
        <f t="shared" si="12"/>
        <v>14850</v>
      </c>
      <c r="H48" s="127">
        <f t="shared" si="12"/>
        <v>15445</v>
      </c>
      <c r="I48" s="127">
        <f t="shared" si="12"/>
        <v>15599</v>
      </c>
    </row>
    <row r="49" spans="1:9" x14ac:dyDescent="0.25">
      <c r="A49" s="193" t="s">
        <v>107</v>
      </c>
      <c r="B49" s="194"/>
      <c r="C49" s="195"/>
      <c r="D49" s="115"/>
      <c r="E49" s="97"/>
      <c r="F49" s="97"/>
      <c r="G49" s="97"/>
      <c r="H49" s="97"/>
      <c r="I49" s="97"/>
    </row>
    <row r="50" spans="1:9" x14ac:dyDescent="0.25">
      <c r="A50" s="184" t="s">
        <v>101</v>
      </c>
      <c r="B50" s="185"/>
      <c r="C50" s="186"/>
      <c r="D50" s="13" t="s">
        <v>63</v>
      </c>
      <c r="E50" s="129"/>
      <c r="F50" s="129"/>
      <c r="G50" s="129"/>
      <c r="H50" s="129"/>
      <c r="I50" s="129"/>
    </row>
    <row r="51" spans="1:9" x14ac:dyDescent="0.25">
      <c r="A51" s="187">
        <v>3</v>
      </c>
      <c r="B51" s="188"/>
      <c r="C51" s="189"/>
      <c r="D51" s="116" t="s">
        <v>5</v>
      </c>
      <c r="E51" s="131">
        <f>+E52</f>
        <v>2994.48</v>
      </c>
      <c r="F51" s="131">
        <f t="shared" ref="F51:I51" si="13">+F52</f>
        <v>7800</v>
      </c>
      <c r="G51" s="131">
        <f t="shared" si="13"/>
        <v>14850</v>
      </c>
      <c r="H51" s="131">
        <f t="shared" si="13"/>
        <v>15445</v>
      </c>
      <c r="I51" s="131">
        <f t="shared" si="13"/>
        <v>15599</v>
      </c>
    </row>
    <row r="52" spans="1:9" x14ac:dyDescent="0.25">
      <c r="A52" s="181">
        <v>31</v>
      </c>
      <c r="B52" s="182"/>
      <c r="C52" s="183"/>
      <c r="D52" s="117" t="s">
        <v>6</v>
      </c>
      <c r="E52" s="129">
        <v>2994.48</v>
      </c>
      <c r="F52" s="129">
        <v>7800</v>
      </c>
      <c r="G52" s="129">
        <v>14850</v>
      </c>
      <c r="H52" s="129">
        <v>15445</v>
      </c>
      <c r="I52" s="129">
        <v>15599</v>
      </c>
    </row>
    <row r="53" spans="1:9" x14ac:dyDescent="0.25">
      <c r="A53" s="181">
        <v>32</v>
      </c>
      <c r="B53" s="182"/>
      <c r="C53" s="183"/>
      <c r="D53" s="117" t="s">
        <v>14</v>
      </c>
      <c r="E53" s="97"/>
      <c r="F53" s="97"/>
      <c r="G53" s="97"/>
      <c r="H53" s="97"/>
      <c r="I53" s="97"/>
    </row>
    <row r="54" spans="1:9" x14ac:dyDescent="0.25">
      <c r="A54" s="190" t="s">
        <v>98</v>
      </c>
      <c r="B54" s="191"/>
      <c r="C54" s="192"/>
      <c r="D54" s="114" t="s">
        <v>108</v>
      </c>
      <c r="E54" s="132">
        <f t="shared" ref="E54:I54" si="14">+E57</f>
        <v>1650.58</v>
      </c>
      <c r="F54" s="132">
        <f t="shared" si="14"/>
        <v>2000</v>
      </c>
      <c r="G54" s="132">
        <f t="shared" si="14"/>
        <v>2000</v>
      </c>
      <c r="H54" s="132">
        <f t="shared" si="14"/>
        <v>2080</v>
      </c>
      <c r="I54" s="132">
        <f t="shared" si="14"/>
        <v>2100</v>
      </c>
    </row>
    <row r="55" spans="1:9" x14ac:dyDescent="0.25">
      <c r="A55" s="193" t="s">
        <v>109</v>
      </c>
      <c r="B55" s="194"/>
      <c r="C55" s="195"/>
      <c r="D55" s="115"/>
      <c r="E55" s="97"/>
      <c r="F55" s="97"/>
      <c r="G55" s="97"/>
      <c r="H55" s="97"/>
      <c r="I55" s="97"/>
    </row>
    <row r="56" spans="1:9" x14ac:dyDescent="0.25">
      <c r="A56" s="184" t="s">
        <v>101</v>
      </c>
      <c r="B56" s="185"/>
      <c r="C56" s="186"/>
      <c r="D56" s="13" t="s">
        <v>63</v>
      </c>
      <c r="E56" s="97"/>
      <c r="F56" s="97"/>
      <c r="G56" s="97"/>
      <c r="H56" s="97"/>
      <c r="I56" s="97"/>
    </row>
    <row r="57" spans="1:9" x14ac:dyDescent="0.25">
      <c r="A57" s="187">
        <v>3</v>
      </c>
      <c r="B57" s="188"/>
      <c r="C57" s="189"/>
      <c r="D57" s="116" t="s">
        <v>5</v>
      </c>
      <c r="E57" s="131">
        <f>+E59</f>
        <v>1650.58</v>
      </c>
      <c r="F57" s="131">
        <f t="shared" ref="F57:I57" si="15">+F59</f>
        <v>2000</v>
      </c>
      <c r="G57" s="131">
        <f t="shared" si="15"/>
        <v>2000</v>
      </c>
      <c r="H57" s="131">
        <f t="shared" si="15"/>
        <v>2080</v>
      </c>
      <c r="I57" s="131">
        <f t="shared" si="15"/>
        <v>2100</v>
      </c>
    </row>
    <row r="58" spans="1:9" x14ac:dyDescent="0.25">
      <c r="A58" s="181">
        <v>31</v>
      </c>
      <c r="B58" s="182"/>
      <c r="C58" s="183"/>
      <c r="D58" s="117" t="s">
        <v>6</v>
      </c>
      <c r="E58" s="129"/>
      <c r="F58" s="129"/>
      <c r="G58" s="129"/>
      <c r="H58" s="129"/>
      <c r="I58" s="129"/>
    </row>
    <row r="59" spans="1:9" x14ac:dyDescent="0.25">
      <c r="A59" s="181">
        <v>32</v>
      </c>
      <c r="B59" s="182"/>
      <c r="C59" s="183"/>
      <c r="D59" s="117" t="s">
        <v>14</v>
      </c>
      <c r="E59" s="129">
        <v>1650.58</v>
      </c>
      <c r="F59" s="129">
        <v>2000</v>
      </c>
      <c r="G59" s="129">
        <v>2000</v>
      </c>
      <c r="H59" s="129">
        <v>2080</v>
      </c>
      <c r="I59" s="129">
        <v>2100</v>
      </c>
    </row>
    <row r="60" spans="1:9" x14ac:dyDescent="0.25">
      <c r="A60" s="190" t="s">
        <v>98</v>
      </c>
      <c r="B60" s="191"/>
      <c r="C60" s="192"/>
      <c r="D60" s="114" t="s">
        <v>110</v>
      </c>
      <c r="E60" s="132">
        <f>+E63+E67+E75+E80+E84+E88+E71</f>
        <v>61207.369999999995</v>
      </c>
      <c r="F60" s="132">
        <f>+F63+F67+F75+F80+F84+F88+F71</f>
        <v>65250</v>
      </c>
      <c r="G60" s="132">
        <f>+G63+G67+G75+G80+G84+G88+G71</f>
        <v>60750</v>
      </c>
      <c r="H60" s="132">
        <f t="shared" ref="H60:I60" si="16">+H63+H67+H75+H80+H84+H88+H71</f>
        <v>61100</v>
      </c>
      <c r="I60" s="132">
        <f t="shared" si="16"/>
        <v>61712</v>
      </c>
    </row>
    <row r="61" spans="1:9" x14ac:dyDescent="0.25">
      <c r="A61" s="193" t="s">
        <v>111</v>
      </c>
      <c r="B61" s="194"/>
      <c r="C61" s="195"/>
      <c r="D61" s="115"/>
      <c r="E61" s="97"/>
      <c r="F61" s="97"/>
      <c r="G61" s="97"/>
      <c r="H61" s="97"/>
      <c r="I61" s="97"/>
    </row>
    <row r="62" spans="1:9" x14ac:dyDescent="0.25">
      <c r="A62" s="184" t="s">
        <v>101</v>
      </c>
      <c r="B62" s="185"/>
      <c r="C62" s="186"/>
      <c r="D62" s="13" t="s">
        <v>63</v>
      </c>
      <c r="E62" s="129"/>
      <c r="F62" s="129"/>
      <c r="G62" s="129"/>
      <c r="H62" s="129"/>
      <c r="I62" s="129"/>
    </row>
    <row r="63" spans="1:9" x14ac:dyDescent="0.25">
      <c r="A63" s="187">
        <v>3</v>
      </c>
      <c r="B63" s="188"/>
      <c r="C63" s="189"/>
      <c r="D63" s="116" t="s">
        <v>5</v>
      </c>
      <c r="E63" s="128">
        <f t="shared" ref="E63:I63" si="17">+E65</f>
        <v>1990</v>
      </c>
      <c r="F63" s="128">
        <f t="shared" si="17"/>
        <v>2000</v>
      </c>
      <c r="G63" s="128">
        <f t="shared" si="17"/>
        <v>3500</v>
      </c>
      <c r="H63" s="128">
        <f t="shared" si="17"/>
        <v>3640</v>
      </c>
      <c r="I63" s="128">
        <f t="shared" si="17"/>
        <v>3676</v>
      </c>
    </row>
    <row r="64" spans="1:9" x14ac:dyDescent="0.25">
      <c r="A64" s="181">
        <v>31</v>
      </c>
      <c r="B64" s="182"/>
      <c r="C64" s="183"/>
      <c r="D64" s="117" t="s">
        <v>6</v>
      </c>
      <c r="E64" s="129"/>
      <c r="F64" s="129"/>
      <c r="G64" s="129"/>
      <c r="H64" s="129"/>
      <c r="I64" s="129"/>
    </row>
    <row r="65" spans="1:9" x14ac:dyDescent="0.25">
      <c r="A65" s="181">
        <v>32</v>
      </c>
      <c r="B65" s="182"/>
      <c r="C65" s="183"/>
      <c r="D65" s="117" t="s">
        <v>14</v>
      </c>
      <c r="E65" s="129">
        <v>1990</v>
      </c>
      <c r="F65" s="129">
        <v>2000</v>
      </c>
      <c r="G65" s="129">
        <v>3500</v>
      </c>
      <c r="H65" s="129">
        <v>3640</v>
      </c>
      <c r="I65" s="129">
        <v>3676</v>
      </c>
    </row>
    <row r="66" spans="1:9" x14ac:dyDescent="0.25">
      <c r="A66" s="184" t="s">
        <v>112</v>
      </c>
      <c r="B66" s="185"/>
      <c r="C66" s="186"/>
      <c r="D66" s="13" t="s">
        <v>64</v>
      </c>
      <c r="E66" s="129"/>
      <c r="F66" s="129"/>
      <c r="G66" s="129"/>
      <c r="H66" s="129"/>
      <c r="I66" s="129"/>
    </row>
    <row r="67" spans="1:9" x14ac:dyDescent="0.25">
      <c r="A67" s="187">
        <v>3</v>
      </c>
      <c r="B67" s="188"/>
      <c r="C67" s="189"/>
      <c r="D67" s="116" t="s">
        <v>5</v>
      </c>
      <c r="E67" s="128">
        <f t="shared" ref="E67:I67" si="18">+E69</f>
        <v>4180.37</v>
      </c>
      <c r="F67" s="128">
        <f t="shared" si="18"/>
        <v>5200</v>
      </c>
      <c r="G67" s="128">
        <f t="shared" si="18"/>
        <v>5000</v>
      </c>
      <c r="H67" s="128">
        <f t="shared" si="18"/>
        <v>5200</v>
      </c>
      <c r="I67" s="128">
        <f t="shared" si="18"/>
        <v>5252</v>
      </c>
    </row>
    <row r="68" spans="1:9" x14ac:dyDescent="0.25">
      <c r="A68" s="181">
        <v>31</v>
      </c>
      <c r="B68" s="182"/>
      <c r="C68" s="183"/>
      <c r="D68" s="117" t="s">
        <v>6</v>
      </c>
      <c r="E68" s="129"/>
      <c r="F68" s="129"/>
      <c r="G68" s="129"/>
      <c r="H68" s="129"/>
      <c r="I68" s="129"/>
    </row>
    <row r="69" spans="1:9" x14ac:dyDescent="0.25">
      <c r="A69" s="181">
        <v>32</v>
      </c>
      <c r="B69" s="182"/>
      <c r="C69" s="183"/>
      <c r="D69" s="117" t="s">
        <v>14</v>
      </c>
      <c r="E69" s="129">
        <v>4180.37</v>
      </c>
      <c r="F69" s="129">
        <v>5200</v>
      </c>
      <c r="G69" s="129">
        <v>5000</v>
      </c>
      <c r="H69" s="129">
        <v>5200</v>
      </c>
      <c r="I69" s="129">
        <v>5252</v>
      </c>
    </row>
    <row r="70" spans="1:9" x14ac:dyDescent="0.25">
      <c r="A70" s="184" t="s">
        <v>145</v>
      </c>
      <c r="B70" s="185"/>
      <c r="C70" s="186"/>
      <c r="D70" s="13" t="s">
        <v>96</v>
      </c>
      <c r="E70" s="129"/>
      <c r="F70" s="129"/>
      <c r="G70" s="129"/>
      <c r="H70" s="129"/>
      <c r="I70" s="129"/>
    </row>
    <row r="71" spans="1:9" x14ac:dyDescent="0.25">
      <c r="A71" s="187">
        <v>3</v>
      </c>
      <c r="B71" s="188"/>
      <c r="C71" s="189"/>
      <c r="D71" s="116" t="s">
        <v>5</v>
      </c>
      <c r="E71" s="128">
        <f>+E72+E73</f>
        <v>31970</v>
      </c>
      <c r="F71" s="128">
        <f t="shared" ref="F71:I71" si="19">+F72+F73</f>
        <v>40000</v>
      </c>
      <c r="G71" s="128">
        <f t="shared" si="19"/>
        <v>40000</v>
      </c>
      <c r="H71" s="128">
        <f t="shared" si="19"/>
        <v>41600</v>
      </c>
      <c r="I71" s="128">
        <f t="shared" si="19"/>
        <v>42017</v>
      </c>
    </row>
    <row r="72" spans="1:9" x14ac:dyDescent="0.25">
      <c r="A72" s="181">
        <v>31</v>
      </c>
      <c r="B72" s="182"/>
      <c r="C72" s="183"/>
      <c r="D72" s="117" t="s">
        <v>6</v>
      </c>
      <c r="E72" s="129"/>
      <c r="F72" s="129"/>
      <c r="G72" s="129"/>
      <c r="H72" s="129"/>
      <c r="I72" s="129"/>
    </row>
    <row r="73" spans="1:9" x14ac:dyDescent="0.25">
      <c r="A73" s="181">
        <v>32</v>
      </c>
      <c r="B73" s="182"/>
      <c r="C73" s="183"/>
      <c r="D73" s="117" t="s">
        <v>14</v>
      </c>
      <c r="E73" s="129">
        <v>31970</v>
      </c>
      <c r="F73" s="129">
        <v>40000</v>
      </c>
      <c r="G73" s="129">
        <v>40000</v>
      </c>
      <c r="H73" s="129">
        <v>41600</v>
      </c>
      <c r="I73" s="129">
        <v>42017</v>
      </c>
    </row>
    <row r="74" spans="1:9" x14ac:dyDescent="0.25">
      <c r="A74" s="184" t="s">
        <v>102</v>
      </c>
      <c r="B74" s="185"/>
      <c r="C74" s="186"/>
      <c r="D74" s="16" t="s">
        <v>105</v>
      </c>
      <c r="E74" s="129"/>
      <c r="F74" s="129"/>
      <c r="G74" s="129"/>
      <c r="H74" s="129"/>
      <c r="I74" s="129"/>
    </row>
    <row r="75" spans="1:9" x14ac:dyDescent="0.25">
      <c r="A75" s="187">
        <v>3</v>
      </c>
      <c r="B75" s="188"/>
      <c r="C75" s="189"/>
      <c r="D75" s="116" t="s">
        <v>5</v>
      </c>
      <c r="E75" s="128">
        <f>+E76+E77+E78</f>
        <v>3956.47</v>
      </c>
      <c r="F75" s="128">
        <f>+F76+F77+F78</f>
        <v>4950</v>
      </c>
      <c r="G75" s="128">
        <f>+G76+G77+G78</f>
        <v>4250</v>
      </c>
      <c r="H75" s="128">
        <f>+H76+H77+H78</f>
        <v>4420</v>
      </c>
      <c r="I75" s="128">
        <f>+I76+I77+I78</f>
        <v>4464</v>
      </c>
    </row>
    <row r="76" spans="1:9" x14ac:dyDescent="0.25">
      <c r="A76" s="181">
        <v>31</v>
      </c>
      <c r="B76" s="182"/>
      <c r="C76" s="183"/>
      <c r="D76" s="117" t="s">
        <v>6</v>
      </c>
      <c r="E76" s="129">
        <v>0</v>
      </c>
      <c r="F76" s="129">
        <v>0</v>
      </c>
      <c r="G76" s="129">
        <v>0</v>
      </c>
      <c r="H76" s="129">
        <v>0</v>
      </c>
      <c r="I76" s="129">
        <v>0</v>
      </c>
    </row>
    <row r="77" spans="1:9" x14ac:dyDescent="0.25">
      <c r="A77" s="181">
        <v>32</v>
      </c>
      <c r="B77" s="182"/>
      <c r="C77" s="183"/>
      <c r="D77" s="117" t="s">
        <v>14</v>
      </c>
      <c r="E77" s="129">
        <v>3580.95</v>
      </c>
      <c r="F77" s="129">
        <v>4600</v>
      </c>
      <c r="G77" s="129">
        <v>3900</v>
      </c>
      <c r="H77" s="129">
        <v>4056</v>
      </c>
      <c r="I77" s="129">
        <v>4097</v>
      </c>
    </row>
    <row r="78" spans="1:9" x14ac:dyDescent="0.25">
      <c r="A78" s="118">
        <v>38</v>
      </c>
      <c r="B78" s="119"/>
      <c r="C78" s="120"/>
      <c r="D78" s="117" t="s">
        <v>75</v>
      </c>
      <c r="E78" s="129">
        <v>375.52</v>
      </c>
      <c r="F78" s="129">
        <v>350</v>
      </c>
      <c r="G78" s="129">
        <v>350</v>
      </c>
      <c r="H78" s="129">
        <v>364</v>
      </c>
      <c r="I78" s="129">
        <v>367</v>
      </c>
    </row>
    <row r="79" spans="1:9" x14ac:dyDescent="0.25">
      <c r="A79" s="184" t="s">
        <v>113</v>
      </c>
      <c r="B79" s="185"/>
      <c r="C79" s="186"/>
      <c r="D79" s="13" t="s">
        <v>68</v>
      </c>
      <c r="E79" s="129"/>
      <c r="F79" s="129"/>
      <c r="G79" s="129"/>
      <c r="H79" s="129"/>
      <c r="I79" s="129"/>
    </row>
    <row r="80" spans="1:9" x14ac:dyDescent="0.25">
      <c r="A80" s="187">
        <v>3</v>
      </c>
      <c r="B80" s="188"/>
      <c r="C80" s="189"/>
      <c r="D80" s="116" t="s">
        <v>5</v>
      </c>
      <c r="E80" s="128">
        <f t="shared" ref="E80:I80" si="20">+E81+E82</f>
        <v>12568.62</v>
      </c>
      <c r="F80" s="128">
        <f t="shared" si="20"/>
        <v>9500</v>
      </c>
      <c r="G80" s="128">
        <f t="shared" si="20"/>
        <v>0</v>
      </c>
      <c r="H80" s="128">
        <f t="shared" si="20"/>
        <v>0</v>
      </c>
      <c r="I80" s="128">
        <f t="shared" si="20"/>
        <v>0</v>
      </c>
    </row>
    <row r="81" spans="1:9" x14ac:dyDescent="0.25">
      <c r="A81" s="181">
        <v>31</v>
      </c>
      <c r="B81" s="182"/>
      <c r="C81" s="183"/>
      <c r="D81" s="117" t="s">
        <v>6</v>
      </c>
      <c r="E81" s="129">
        <v>2056.27</v>
      </c>
      <c r="F81" s="129">
        <v>100</v>
      </c>
      <c r="G81" s="129">
        <v>0</v>
      </c>
      <c r="H81" s="129">
        <v>0</v>
      </c>
      <c r="I81" s="129">
        <v>0</v>
      </c>
    </row>
    <row r="82" spans="1:9" x14ac:dyDescent="0.25">
      <c r="A82" s="181">
        <v>32</v>
      </c>
      <c r="B82" s="182"/>
      <c r="C82" s="183"/>
      <c r="D82" s="117" t="s">
        <v>14</v>
      </c>
      <c r="E82" s="129">
        <v>10512.35</v>
      </c>
      <c r="F82" s="129">
        <v>9400</v>
      </c>
      <c r="G82" s="129">
        <v>0</v>
      </c>
      <c r="H82" s="129">
        <v>0</v>
      </c>
      <c r="I82" s="129">
        <v>0</v>
      </c>
    </row>
    <row r="83" spans="1:9" x14ac:dyDescent="0.25">
      <c r="A83" s="184" t="s">
        <v>114</v>
      </c>
      <c r="B83" s="185"/>
      <c r="C83" s="186"/>
      <c r="D83" s="16" t="s">
        <v>71</v>
      </c>
      <c r="E83" s="129"/>
      <c r="F83" s="129"/>
      <c r="G83" s="129"/>
      <c r="H83" s="129"/>
      <c r="I83" s="129"/>
    </row>
    <row r="84" spans="1:9" x14ac:dyDescent="0.25">
      <c r="A84" s="187">
        <v>3</v>
      </c>
      <c r="B84" s="188"/>
      <c r="C84" s="189"/>
      <c r="D84" s="116" t="s">
        <v>5</v>
      </c>
      <c r="E84" s="128">
        <f t="shared" ref="E84:I84" si="21">+E86</f>
        <v>2611.39</v>
      </c>
      <c r="F84" s="128">
        <f t="shared" si="21"/>
        <v>3600</v>
      </c>
      <c r="G84" s="128">
        <f t="shared" si="21"/>
        <v>6000</v>
      </c>
      <c r="H84" s="128">
        <f t="shared" si="21"/>
        <v>6240</v>
      </c>
      <c r="I84" s="128">
        <f t="shared" si="21"/>
        <v>6303</v>
      </c>
    </row>
    <row r="85" spans="1:9" x14ac:dyDescent="0.25">
      <c r="A85" s="181">
        <v>31</v>
      </c>
      <c r="B85" s="182"/>
      <c r="C85" s="183"/>
      <c r="D85" s="117" t="s">
        <v>6</v>
      </c>
      <c r="E85" s="129"/>
      <c r="F85" s="129"/>
      <c r="G85" s="129"/>
      <c r="H85" s="129"/>
      <c r="I85" s="129"/>
    </row>
    <row r="86" spans="1:9" x14ac:dyDescent="0.25">
      <c r="A86" s="181">
        <v>32</v>
      </c>
      <c r="B86" s="182"/>
      <c r="C86" s="183"/>
      <c r="D86" s="117" t="s">
        <v>14</v>
      </c>
      <c r="E86" s="129">
        <v>2611.39</v>
      </c>
      <c r="F86" s="129">
        <v>3600</v>
      </c>
      <c r="G86" s="129">
        <v>6000</v>
      </c>
      <c r="H86" s="129">
        <v>6240</v>
      </c>
      <c r="I86" s="129">
        <v>6303</v>
      </c>
    </row>
    <row r="87" spans="1:9" x14ac:dyDescent="0.25">
      <c r="A87" s="184" t="s">
        <v>115</v>
      </c>
      <c r="B87" s="185"/>
      <c r="C87" s="186"/>
      <c r="D87" s="13" t="s">
        <v>116</v>
      </c>
      <c r="E87" s="129"/>
      <c r="F87" s="129"/>
      <c r="G87" s="129"/>
      <c r="H87" s="129"/>
      <c r="I87" s="129"/>
    </row>
    <row r="88" spans="1:9" x14ac:dyDescent="0.25">
      <c r="A88" s="187">
        <v>3</v>
      </c>
      <c r="B88" s="188"/>
      <c r="C88" s="189"/>
      <c r="D88" s="116" t="s">
        <v>5</v>
      </c>
      <c r="E88" s="128">
        <f t="shared" ref="E88:I88" si="22">+E90</f>
        <v>3930.52</v>
      </c>
      <c r="F88" s="128">
        <f t="shared" si="22"/>
        <v>0</v>
      </c>
      <c r="G88" s="128">
        <f t="shared" si="22"/>
        <v>2000</v>
      </c>
      <c r="H88" s="128">
        <f t="shared" si="22"/>
        <v>0</v>
      </c>
      <c r="I88" s="128">
        <f t="shared" si="22"/>
        <v>0</v>
      </c>
    </row>
    <row r="89" spans="1:9" x14ac:dyDescent="0.25">
      <c r="A89" s="181">
        <v>31</v>
      </c>
      <c r="B89" s="182"/>
      <c r="C89" s="183"/>
      <c r="D89" s="117" t="s">
        <v>6</v>
      </c>
      <c r="E89" s="129"/>
      <c r="F89" s="129"/>
      <c r="G89" s="129"/>
      <c r="H89" s="129"/>
      <c r="I89" s="129"/>
    </row>
    <row r="90" spans="1:9" x14ac:dyDescent="0.25">
      <c r="A90" s="181">
        <v>32</v>
      </c>
      <c r="B90" s="182"/>
      <c r="C90" s="183"/>
      <c r="D90" s="117" t="s">
        <v>14</v>
      </c>
      <c r="E90" s="129">
        <v>3930.52</v>
      </c>
      <c r="F90" s="129">
        <v>0</v>
      </c>
      <c r="G90" s="129">
        <v>2000</v>
      </c>
      <c r="H90" s="129">
        <v>0</v>
      </c>
      <c r="I90" s="129">
        <v>0</v>
      </c>
    </row>
    <row r="91" spans="1:9" x14ac:dyDescent="0.25">
      <c r="A91" s="190" t="s">
        <v>98</v>
      </c>
      <c r="B91" s="191"/>
      <c r="C91" s="192"/>
      <c r="D91" s="114" t="s">
        <v>117</v>
      </c>
      <c r="E91" s="127">
        <f t="shared" ref="E91:I91" si="23">+E94</f>
        <v>10208.83</v>
      </c>
      <c r="F91" s="127">
        <f t="shared" si="23"/>
        <v>12000</v>
      </c>
      <c r="G91" s="127">
        <f t="shared" si="23"/>
        <v>10000</v>
      </c>
      <c r="H91" s="127">
        <f t="shared" si="23"/>
        <v>10400</v>
      </c>
      <c r="I91" s="127">
        <f t="shared" si="23"/>
        <v>10504</v>
      </c>
    </row>
    <row r="92" spans="1:9" x14ac:dyDescent="0.25">
      <c r="A92" s="193" t="s">
        <v>118</v>
      </c>
      <c r="B92" s="194"/>
      <c r="C92" s="195"/>
      <c r="D92" s="115"/>
      <c r="E92" s="97"/>
      <c r="F92" s="97"/>
      <c r="G92" s="97"/>
      <c r="H92" s="97"/>
      <c r="I92" s="97"/>
    </row>
    <row r="93" spans="1:9" x14ac:dyDescent="0.25">
      <c r="A93" s="184" t="s">
        <v>165</v>
      </c>
      <c r="B93" s="185"/>
      <c r="C93" s="186"/>
      <c r="D93" s="12" t="s">
        <v>159</v>
      </c>
      <c r="E93" s="97"/>
      <c r="F93" s="97"/>
      <c r="G93" s="97"/>
      <c r="H93" s="97"/>
      <c r="I93" s="97"/>
    </row>
    <row r="94" spans="1:9" ht="25.5" x14ac:dyDescent="0.25">
      <c r="A94" s="187">
        <v>4</v>
      </c>
      <c r="B94" s="188"/>
      <c r="C94" s="189"/>
      <c r="D94" s="116" t="s">
        <v>7</v>
      </c>
      <c r="E94" s="128">
        <f t="shared" ref="E94:I94" si="24">+E95</f>
        <v>10208.83</v>
      </c>
      <c r="F94" s="128">
        <f t="shared" si="24"/>
        <v>12000</v>
      </c>
      <c r="G94" s="128">
        <f t="shared" si="24"/>
        <v>10000</v>
      </c>
      <c r="H94" s="128">
        <f t="shared" si="24"/>
        <v>10400</v>
      </c>
      <c r="I94" s="128">
        <f t="shared" si="24"/>
        <v>10504</v>
      </c>
    </row>
    <row r="95" spans="1:9" ht="25.5" x14ac:dyDescent="0.25">
      <c r="A95" s="181">
        <v>42</v>
      </c>
      <c r="B95" s="182"/>
      <c r="C95" s="183"/>
      <c r="D95" s="117" t="s">
        <v>76</v>
      </c>
      <c r="E95" s="129">
        <v>10208.83</v>
      </c>
      <c r="F95" s="129">
        <v>12000</v>
      </c>
      <c r="G95" s="129">
        <v>10000</v>
      </c>
      <c r="H95" s="129">
        <v>10400</v>
      </c>
      <c r="I95" s="129">
        <v>10504</v>
      </c>
    </row>
    <row r="96" spans="1:9" x14ac:dyDescent="0.25">
      <c r="A96" s="190" t="s">
        <v>98</v>
      </c>
      <c r="B96" s="191"/>
      <c r="C96" s="192"/>
      <c r="D96" s="114" t="s">
        <v>119</v>
      </c>
      <c r="E96" s="127">
        <f t="shared" ref="E96:I96" si="25">+E99+E102</f>
        <v>5855.21</v>
      </c>
      <c r="F96" s="127">
        <f t="shared" si="25"/>
        <v>7700</v>
      </c>
      <c r="G96" s="127">
        <f t="shared" si="25"/>
        <v>7000</v>
      </c>
      <c r="H96" s="127">
        <f t="shared" si="25"/>
        <v>7280</v>
      </c>
      <c r="I96" s="127">
        <f t="shared" si="25"/>
        <v>7353</v>
      </c>
    </row>
    <row r="97" spans="1:9" x14ac:dyDescent="0.25">
      <c r="A97" s="193" t="s">
        <v>120</v>
      </c>
      <c r="B97" s="194"/>
      <c r="C97" s="195"/>
      <c r="D97" s="115"/>
      <c r="E97" s="97"/>
      <c r="F97" s="97"/>
      <c r="G97" s="97"/>
      <c r="H97" s="97"/>
      <c r="I97" s="97"/>
    </row>
    <row r="98" spans="1:9" x14ac:dyDescent="0.25">
      <c r="A98" s="184" t="s">
        <v>101</v>
      </c>
      <c r="B98" s="185"/>
      <c r="C98" s="186"/>
      <c r="D98" s="13" t="s">
        <v>63</v>
      </c>
      <c r="E98" s="97"/>
      <c r="F98" s="97"/>
      <c r="G98" s="97"/>
      <c r="H98" s="97"/>
      <c r="I98" s="97"/>
    </row>
    <row r="99" spans="1:9" x14ac:dyDescent="0.25">
      <c r="A99" s="187">
        <v>3</v>
      </c>
      <c r="B99" s="188"/>
      <c r="C99" s="189"/>
      <c r="D99" s="116" t="s">
        <v>5</v>
      </c>
      <c r="E99" s="128">
        <f t="shared" ref="E99:I99" si="26">+E100</f>
        <v>4996.0600000000004</v>
      </c>
      <c r="F99" s="128">
        <f t="shared" si="26"/>
        <v>6500</v>
      </c>
      <c r="G99" s="128">
        <f t="shared" si="26"/>
        <v>6000</v>
      </c>
      <c r="H99" s="128">
        <f t="shared" si="26"/>
        <v>6240</v>
      </c>
      <c r="I99" s="128">
        <f t="shared" si="26"/>
        <v>6303</v>
      </c>
    </row>
    <row r="100" spans="1:9" ht="25.5" x14ac:dyDescent="0.25">
      <c r="A100" s="181">
        <v>37</v>
      </c>
      <c r="B100" s="182"/>
      <c r="C100" s="183"/>
      <c r="D100" s="117" t="s">
        <v>121</v>
      </c>
      <c r="E100" s="133">
        <v>4996.0600000000004</v>
      </c>
      <c r="F100" s="133">
        <v>6500</v>
      </c>
      <c r="G100" s="133">
        <v>6000</v>
      </c>
      <c r="H100" s="133">
        <v>6240</v>
      </c>
      <c r="I100" s="133">
        <v>6303</v>
      </c>
    </row>
    <row r="101" spans="1:9" x14ac:dyDescent="0.25">
      <c r="A101" s="184" t="s">
        <v>166</v>
      </c>
      <c r="B101" s="185"/>
      <c r="C101" s="186"/>
      <c r="D101" s="16" t="s">
        <v>105</v>
      </c>
      <c r="E101" s="134"/>
      <c r="F101" s="134"/>
      <c r="G101" s="134"/>
      <c r="H101" s="134"/>
      <c r="I101" s="134"/>
    </row>
    <row r="102" spans="1:9" x14ac:dyDescent="0.25">
      <c r="A102" s="187">
        <v>3</v>
      </c>
      <c r="B102" s="188"/>
      <c r="C102" s="189"/>
      <c r="D102" s="116" t="s">
        <v>5</v>
      </c>
      <c r="E102" s="128">
        <f t="shared" ref="E102:I102" si="27">+E103</f>
        <v>859.15</v>
      </c>
      <c r="F102" s="128">
        <f t="shared" si="27"/>
        <v>1200</v>
      </c>
      <c r="G102" s="128">
        <f t="shared" si="27"/>
        <v>1000</v>
      </c>
      <c r="H102" s="128">
        <f t="shared" si="27"/>
        <v>1040</v>
      </c>
      <c r="I102" s="128">
        <f t="shared" si="27"/>
        <v>1050</v>
      </c>
    </row>
    <row r="103" spans="1:9" ht="25.5" x14ac:dyDescent="0.25">
      <c r="A103" s="181">
        <v>37</v>
      </c>
      <c r="B103" s="182"/>
      <c r="C103" s="183"/>
      <c r="D103" s="117" t="s">
        <v>121</v>
      </c>
      <c r="E103" s="133">
        <v>859.15</v>
      </c>
      <c r="F103" s="133">
        <v>1200</v>
      </c>
      <c r="G103" s="133">
        <v>1000</v>
      </c>
      <c r="H103" s="133">
        <v>1040</v>
      </c>
      <c r="I103" s="133">
        <v>1050</v>
      </c>
    </row>
    <row r="104" spans="1:9" x14ac:dyDescent="0.25">
      <c r="A104" s="190" t="s">
        <v>98</v>
      </c>
      <c r="B104" s="191"/>
      <c r="C104" s="192"/>
      <c r="D104" s="114" t="s">
        <v>122</v>
      </c>
      <c r="E104" s="127">
        <f t="shared" ref="E104:I104" si="28">+E110+E107+E113+E116+E119</f>
        <v>24000.07</v>
      </c>
      <c r="F104" s="127">
        <f t="shared" si="28"/>
        <v>20686.849999999999</v>
      </c>
      <c r="G104" s="127">
        <f t="shared" si="28"/>
        <v>32500</v>
      </c>
      <c r="H104" s="127">
        <f t="shared" si="28"/>
        <v>31720</v>
      </c>
      <c r="I104" s="127">
        <f t="shared" si="28"/>
        <v>32037</v>
      </c>
    </row>
    <row r="105" spans="1:9" x14ac:dyDescent="0.25">
      <c r="A105" s="193" t="s">
        <v>123</v>
      </c>
      <c r="B105" s="194"/>
      <c r="C105" s="195"/>
      <c r="D105" s="115"/>
      <c r="E105" s="97"/>
      <c r="F105" s="97"/>
      <c r="G105" s="97"/>
      <c r="H105" s="97"/>
      <c r="I105" s="97"/>
    </row>
    <row r="106" spans="1:9" x14ac:dyDescent="0.25">
      <c r="A106" s="184" t="s">
        <v>166</v>
      </c>
      <c r="B106" s="185"/>
      <c r="C106" s="186"/>
      <c r="D106" s="13" t="s">
        <v>167</v>
      </c>
      <c r="E106" s="129"/>
      <c r="F106" s="129"/>
      <c r="G106" s="129"/>
      <c r="H106" s="129"/>
      <c r="I106" s="129"/>
    </row>
    <row r="107" spans="1:9" ht="25.5" x14ac:dyDescent="0.25">
      <c r="A107" s="187">
        <v>4</v>
      </c>
      <c r="B107" s="188"/>
      <c r="C107" s="189"/>
      <c r="D107" s="116" t="s">
        <v>7</v>
      </c>
      <c r="E107" s="128">
        <f t="shared" ref="E107:I107" si="29">+E108</f>
        <v>12363.2</v>
      </c>
      <c r="F107" s="128">
        <f t="shared" si="29"/>
        <v>4077</v>
      </c>
      <c r="G107" s="128">
        <f t="shared" si="29"/>
        <v>1000</v>
      </c>
      <c r="H107" s="128">
        <f t="shared" si="29"/>
        <v>1000</v>
      </c>
      <c r="I107" s="128">
        <f t="shared" si="29"/>
        <v>1000</v>
      </c>
    </row>
    <row r="108" spans="1:9" ht="25.5" x14ac:dyDescent="0.25">
      <c r="A108" s="181">
        <v>42</v>
      </c>
      <c r="B108" s="182"/>
      <c r="C108" s="183"/>
      <c r="D108" s="117" t="s">
        <v>76</v>
      </c>
      <c r="E108" s="129">
        <v>12363.2</v>
      </c>
      <c r="F108" s="129">
        <v>4077</v>
      </c>
      <c r="G108" s="129">
        <v>1000</v>
      </c>
      <c r="H108" s="129">
        <v>1000</v>
      </c>
      <c r="I108" s="129">
        <v>1000</v>
      </c>
    </row>
    <row r="109" spans="1:9" x14ac:dyDescent="0.25">
      <c r="A109" s="184" t="s">
        <v>165</v>
      </c>
      <c r="B109" s="185"/>
      <c r="C109" s="186"/>
      <c r="D109" s="12" t="s">
        <v>159</v>
      </c>
      <c r="E109" s="129"/>
      <c r="F109" s="129"/>
      <c r="G109" s="129"/>
      <c r="H109" s="129"/>
      <c r="I109" s="129"/>
    </row>
    <row r="110" spans="1:9" ht="25.5" x14ac:dyDescent="0.25">
      <c r="A110" s="187">
        <v>4</v>
      </c>
      <c r="B110" s="188"/>
      <c r="C110" s="189"/>
      <c r="D110" s="116" t="s">
        <v>7</v>
      </c>
      <c r="E110" s="128">
        <f t="shared" ref="E110:I110" si="30">+E111</f>
        <v>471.8</v>
      </c>
      <c r="F110" s="128">
        <f t="shared" si="30"/>
        <v>1500</v>
      </c>
      <c r="G110" s="128">
        <f t="shared" si="30"/>
        <v>18500</v>
      </c>
      <c r="H110" s="128">
        <f t="shared" si="30"/>
        <v>19280</v>
      </c>
      <c r="I110" s="128">
        <f t="shared" si="30"/>
        <v>19483</v>
      </c>
    </row>
    <row r="111" spans="1:9" ht="25.5" x14ac:dyDescent="0.25">
      <c r="A111" s="181">
        <v>42</v>
      </c>
      <c r="B111" s="182"/>
      <c r="C111" s="183"/>
      <c r="D111" s="117" t="s">
        <v>76</v>
      </c>
      <c r="E111" s="129">
        <v>471.8</v>
      </c>
      <c r="F111" s="129">
        <v>1500</v>
      </c>
      <c r="G111" s="129">
        <v>18500</v>
      </c>
      <c r="H111" s="129">
        <v>19280</v>
      </c>
      <c r="I111" s="129">
        <v>19483</v>
      </c>
    </row>
    <row r="112" spans="1:9" x14ac:dyDescent="0.25">
      <c r="A112" s="184" t="s">
        <v>168</v>
      </c>
      <c r="B112" s="185"/>
      <c r="C112" s="186"/>
      <c r="D112" s="13" t="s">
        <v>66</v>
      </c>
      <c r="E112" s="129"/>
      <c r="F112" s="129"/>
      <c r="G112" s="129"/>
      <c r="H112" s="129"/>
      <c r="I112" s="129"/>
    </row>
    <row r="113" spans="1:9" ht="25.5" x14ac:dyDescent="0.25">
      <c r="A113" s="187">
        <v>4</v>
      </c>
      <c r="B113" s="188"/>
      <c r="C113" s="189"/>
      <c r="D113" s="116" t="s">
        <v>7</v>
      </c>
      <c r="E113" s="128">
        <f t="shared" ref="E113:I113" si="31">+E114</f>
        <v>2632.99</v>
      </c>
      <c r="F113" s="128">
        <f t="shared" si="31"/>
        <v>14000</v>
      </c>
      <c r="G113" s="128">
        <f t="shared" si="31"/>
        <v>3000</v>
      </c>
      <c r="H113" s="128">
        <f t="shared" si="31"/>
        <v>3000</v>
      </c>
      <c r="I113" s="128">
        <f t="shared" si="31"/>
        <v>3000</v>
      </c>
    </row>
    <row r="114" spans="1:9" ht="25.5" x14ac:dyDescent="0.25">
      <c r="A114" s="181">
        <v>42</v>
      </c>
      <c r="B114" s="182"/>
      <c r="C114" s="183"/>
      <c r="D114" s="117" t="s">
        <v>76</v>
      </c>
      <c r="E114" s="129">
        <v>2632.99</v>
      </c>
      <c r="F114" s="129">
        <v>14000</v>
      </c>
      <c r="G114" s="129">
        <v>3000</v>
      </c>
      <c r="H114" s="129">
        <v>3000</v>
      </c>
      <c r="I114" s="129">
        <v>3000</v>
      </c>
    </row>
    <row r="115" spans="1:9" x14ac:dyDescent="0.25">
      <c r="A115" s="184" t="s">
        <v>114</v>
      </c>
      <c r="B115" s="185"/>
      <c r="C115" s="186"/>
      <c r="D115" s="16" t="s">
        <v>71</v>
      </c>
      <c r="E115" s="129"/>
      <c r="F115" s="129"/>
      <c r="G115" s="129"/>
      <c r="H115" s="129"/>
      <c r="I115" s="129"/>
    </row>
    <row r="116" spans="1:9" ht="25.5" x14ac:dyDescent="0.25">
      <c r="A116" s="187">
        <v>4</v>
      </c>
      <c r="B116" s="188"/>
      <c r="C116" s="189"/>
      <c r="D116" s="116" t="s">
        <v>7</v>
      </c>
      <c r="E116" s="128">
        <f t="shared" ref="E116:I116" si="32">+E117</f>
        <v>299.55</v>
      </c>
      <c r="F116" s="128">
        <f t="shared" si="32"/>
        <v>1000</v>
      </c>
      <c r="G116" s="128">
        <f t="shared" si="32"/>
        <v>10000</v>
      </c>
      <c r="H116" s="128">
        <f t="shared" si="32"/>
        <v>8440</v>
      </c>
      <c r="I116" s="128">
        <f t="shared" si="32"/>
        <v>8554</v>
      </c>
    </row>
    <row r="117" spans="1:9" ht="25.5" x14ac:dyDescent="0.25">
      <c r="A117" s="181">
        <v>42</v>
      </c>
      <c r="B117" s="182"/>
      <c r="C117" s="183"/>
      <c r="D117" s="117" t="s">
        <v>76</v>
      </c>
      <c r="E117" s="129">
        <v>299.55</v>
      </c>
      <c r="F117" s="129">
        <v>1000</v>
      </c>
      <c r="G117" s="129">
        <v>10000</v>
      </c>
      <c r="H117" s="129">
        <v>8440</v>
      </c>
      <c r="I117" s="129">
        <v>8554</v>
      </c>
    </row>
    <row r="118" spans="1:9" x14ac:dyDescent="0.25">
      <c r="A118" s="184" t="s">
        <v>115</v>
      </c>
      <c r="B118" s="185"/>
      <c r="C118" s="186"/>
      <c r="D118" s="13" t="s">
        <v>116</v>
      </c>
      <c r="E118" s="129"/>
      <c r="F118" s="129"/>
      <c r="G118" s="129"/>
      <c r="H118" s="129"/>
      <c r="I118" s="129"/>
    </row>
    <row r="119" spans="1:9" ht="25.5" x14ac:dyDescent="0.25">
      <c r="A119" s="187">
        <v>4</v>
      </c>
      <c r="B119" s="188"/>
      <c r="C119" s="189"/>
      <c r="D119" s="116" t="s">
        <v>7</v>
      </c>
      <c r="E119" s="128">
        <f t="shared" ref="E119:I119" si="33">+E120</f>
        <v>8232.5300000000007</v>
      </c>
      <c r="F119" s="128">
        <f t="shared" si="33"/>
        <v>109.85</v>
      </c>
      <c r="G119" s="128">
        <f t="shared" si="33"/>
        <v>0</v>
      </c>
      <c r="H119" s="128">
        <f t="shared" si="33"/>
        <v>0</v>
      </c>
      <c r="I119" s="128">
        <f t="shared" si="33"/>
        <v>0</v>
      </c>
    </row>
    <row r="120" spans="1:9" ht="25.5" x14ac:dyDescent="0.25">
      <c r="A120" s="181">
        <v>42</v>
      </c>
      <c r="B120" s="182"/>
      <c r="C120" s="183"/>
      <c r="D120" s="117" t="s">
        <v>76</v>
      </c>
      <c r="E120" s="129">
        <v>8232.5300000000007</v>
      </c>
      <c r="F120" s="129">
        <v>109.85</v>
      </c>
      <c r="G120" s="129">
        <v>0</v>
      </c>
      <c r="H120" s="129">
        <v>0</v>
      </c>
      <c r="I120" s="129">
        <v>0</v>
      </c>
    </row>
    <row r="121" spans="1:9" ht="25.5" x14ac:dyDescent="0.25">
      <c r="A121" s="190" t="s">
        <v>98</v>
      </c>
      <c r="B121" s="191"/>
      <c r="C121" s="192"/>
      <c r="D121" s="114" t="s">
        <v>124</v>
      </c>
      <c r="E121" s="127">
        <f t="shared" ref="E121:I121" si="34">+E124</f>
        <v>19312.66</v>
      </c>
      <c r="F121" s="127">
        <f t="shared" si="34"/>
        <v>25022.39</v>
      </c>
      <c r="G121" s="127">
        <f t="shared" si="34"/>
        <v>33000</v>
      </c>
      <c r="H121" s="127">
        <f t="shared" si="34"/>
        <v>34320</v>
      </c>
      <c r="I121" s="127">
        <f t="shared" si="34"/>
        <v>34664</v>
      </c>
    </row>
    <row r="122" spans="1:9" x14ac:dyDescent="0.25">
      <c r="A122" s="193" t="s">
        <v>125</v>
      </c>
      <c r="B122" s="194"/>
      <c r="C122" s="195"/>
      <c r="D122" s="115"/>
      <c r="E122" s="97"/>
      <c r="F122" s="97"/>
      <c r="G122" s="97"/>
      <c r="H122" s="97"/>
      <c r="I122" s="97"/>
    </row>
    <row r="123" spans="1:9" x14ac:dyDescent="0.25">
      <c r="A123" s="184" t="s">
        <v>101</v>
      </c>
      <c r="B123" s="185"/>
      <c r="C123" s="186"/>
      <c r="D123" s="13" t="s">
        <v>63</v>
      </c>
      <c r="E123" s="97"/>
      <c r="F123" s="97"/>
      <c r="G123" s="97"/>
      <c r="H123" s="97"/>
      <c r="I123" s="97"/>
    </row>
    <row r="124" spans="1:9" x14ac:dyDescent="0.25">
      <c r="A124" s="187">
        <v>3</v>
      </c>
      <c r="B124" s="188"/>
      <c r="C124" s="189"/>
      <c r="D124" s="116" t="s">
        <v>5</v>
      </c>
      <c r="E124" s="135">
        <f>+E126</f>
        <v>19312.66</v>
      </c>
      <c r="F124" s="135">
        <f t="shared" ref="F124:I124" si="35">+F126</f>
        <v>25022.39</v>
      </c>
      <c r="G124" s="135">
        <f t="shared" si="35"/>
        <v>33000</v>
      </c>
      <c r="H124" s="135">
        <f t="shared" si="35"/>
        <v>34320</v>
      </c>
      <c r="I124" s="135">
        <f t="shared" si="35"/>
        <v>34664</v>
      </c>
    </row>
    <row r="125" spans="1:9" x14ac:dyDescent="0.25">
      <c r="A125" s="181">
        <v>31</v>
      </c>
      <c r="B125" s="182"/>
      <c r="C125" s="183"/>
      <c r="D125" s="117" t="s">
        <v>6</v>
      </c>
      <c r="E125" s="97"/>
      <c r="F125" s="97"/>
      <c r="G125" s="97"/>
      <c r="H125" s="97"/>
      <c r="I125" s="97"/>
    </row>
    <row r="126" spans="1:9" x14ac:dyDescent="0.25">
      <c r="A126" s="181">
        <v>32</v>
      </c>
      <c r="B126" s="182"/>
      <c r="C126" s="183"/>
      <c r="D126" s="117" t="s">
        <v>14</v>
      </c>
      <c r="E126" s="97">
        <v>19312.66</v>
      </c>
      <c r="F126" s="97">
        <v>25022.39</v>
      </c>
      <c r="G126" s="97">
        <v>33000</v>
      </c>
      <c r="H126" s="97">
        <v>34320</v>
      </c>
      <c r="I126" s="97">
        <v>34664</v>
      </c>
    </row>
    <row r="127" spans="1:9" x14ac:dyDescent="0.25">
      <c r="A127" s="190" t="s">
        <v>98</v>
      </c>
      <c r="B127" s="191"/>
      <c r="C127" s="192"/>
      <c r="D127" s="114" t="s">
        <v>127</v>
      </c>
      <c r="E127" s="127">
        <f t="shared" ref="E127:I127" si="36">+E130</f>
        <v>0</v>
      </c>
      <c r="F127" s="127">
        <f t="shared" si="36"/>
        <v>0</v>
      </c>
      <c r="G127" s="127">
        <f t="shared" si="36"/>
        <v>0</v>
      </c>
      <c r="H127" s="127">
        <f t="shared" si="36"/>
        <v>0</v>
      </c>
      <c r="I127" s="127">
        <f t="shared" si="36"/>
        <v>0</v>
      </c>
    </row>
    <row r="128" spans="1:9" x14ac:dyDescent="0.25">
      <c r="A128" s="193" t="s">
        <v>128</v>
      </c>
      <c r="B128" s="194"/>
      <c r="C128" s="195"/>
      <c r="D128" s="115"/>
      <c r="E128" s="97"/>
      <c r="F128" s="97"/>
      <c r="G128" s="97"/>
      <c r="H128" s="97"/>
      <c r="I128" s="97"/>
    </row>
    <row r="129" spans="1:9" x14ac:dyDescent="0.25">
      <c r="A129" s="184" t="s">
        <v>126</v>
      </c>
      <c r="B129" s="185"/>
      <c r="C129" s="186"/>
      <c r="D129" s="13" t="s">
        <v>67</v>
      </c>
      <c r="E129" s="97"/>
      <c r="F129" s="97"/>
      <c r="G129" s="97"/>
      <c r="H129" s="97"/>
      <c r="I129" s="97"/>
    </row>
    <row r="130" spans="1:9" x14ac:dyDescent="0.25">
      <c r="A130" s="187">
        <v>3</v>
      </c>
      <c r="B130" s="188"/>
      <c r="C130" s="189"/>
      <c r="D130" s="116" t="s">
        <v>5</v>
      </c>
      <c r="E130" s="128">
        <f t="shared" ref="E130:I130" si="37">+E131+E132</f>
        <v>0</v>
      </c>
      <c r="F130" s="128">
        <f t="shared" si="37"/>
        <v>0</v>
      </c>
      <c r="G130" s="128">
        <f t="shared" si="37"/>
        <v>0</v>
      </c>
      <c r="H130" s="128">
        <f t="shared" si="37"/>
        <v>0</v>
      </c>
      <c r="I130" s="128">
        <f t="shared" si="37"/>
        <v>0</v>
      </c>
    </row>
    <row r="131" spans="1:9" x14ac:dyDescent="0.25">
      <c r="A131" s="181">
        <v>31</v>
      </c>
      <c r="B131" s="182"/>
      <c r="C131" s="183"/>
      <c r="D131" s="117" t="s">
        <v>6</v>
      </c>
      <c r="E131" s="129">
        <v>0</v>
      </c>
      <c r="F131" s="129">
        <v>0</v>
      </c>
      <c r="G131" s="129">
        <v>0</v>
      </c>
      <c r="H131" s="129">
        <v>0</v>
      </c>
      <c r="I131" s="129">
        <v>0</v>
      </c>
    </row>
    <row r="132" spans="1:9" x14ac:dyDescent="0.25">
      <c r="A132" s="181">
        <v>32</v>
      </c>
      <c r="B132" s="182"/>
      <c r="C132" s="183"/>
      <c r="D132" s="117" t="s">
        <v>14</v>
      </c>
      <c r="E132" s="129">
        <v>0</v>
      </c>
      <c r="F132" s="129">
        <v>0</v>
      </c>
      <c r="G132" s="129">
        <v>0</v>
      </c>
      <c r="H132" s="129">
        <v>0</v>
      </c>
      <c r="I132" s="129">
        <v>0</v>
      </c>
    </row>
    <row r="133" spans="1:9" x14ac:dyDescent="0.25">
      <c r="A133" s="190" t="s">
        <v>98</v>
      </c>
      <c r="B133" s="191"/>
      <c r="C133" s="192"/>
      <c r="D133" s="114" t="s">
        <v>154</v>
      </c>
      <c r="E133" s="127">
        <f t="shared" ref="E133:I133" si="38">+E136</f>
        <v>40680.759999999995</v>
      </c>
      <c r="F133" s="127">
        <f t="shared" si="38"/>
        <v>92700</v>
      </c>
      <c r="G133" s="127">
        <f t="shared" si="38"/>
        <v>89100</v>
      </c>
      <c r="H133" s="127">
        <f t="shared" si="38"/>
        <v>92664</v>
      </c>
      <c r="I133" s="127">
        <f t="shared" si="38"/>
        <v>93592</v>
      </c>
    </row>
    <row r="134" spans="1:9" x14ac:dyDescent="0.25">
      <c r="A134" s="193" t="s">
        <v>129</v>
      </c>
      <c r="B134" s="194"/>
      <c r="C134" s="195"/>
      <c r="D134" s="115"/>
      <c r="E134" s="97"/>
      <c r="F134" s="97"/>
      <c r="G134" s="97"/>
      <c r="H134" s="97"/>
      <c r="I134" s="97"/>
    </row>
    <row r="135" spans="1:9" x14ac:dyDescent="0.25">
      <c r="A135" s="184" t="s">
        <v>126</v>
      </c>
      <c r="B135" s="185"/>
      <c r="C135" s="186"/>
      <c r="D135" s="13" t="s">
        <v>67</v>
      </c>
      <c r="E135" s="97"/>
      <c r="F135" s="97"/>
      <c r="G135" s="97"/>
      <c r="H135" s="97"/>
      <c r="I135" s="97"/>
    </row>
    <row r="136" spans="1:9" x14ac:dyDescent="0.25">
      <c r="A136" s="187">
        <v>3</v>
      </c>
      <c r="B136" s="188"/>
      <c r="C136" s="189"/>
      <c r="D136" s="116" t="s">
        <v>5</v>
      </c>
      <c r="E136" s="128">
        <f t="shared" ref="E136:I136" si="39">+E137+E138</f>
        <v>40680.759999999995</v>
      </c>
      <c r="F136" s="128">
        <f t="shared" si="39"/>
        <v>92700</v>
      </c>
      <c r="G136" s="128">
        <f t="shared" si="39"/>
        <v>89100</v>
      </c>
      <c r="H136" s="128">
        <f t="shared" si="39"/>
        <v>92664</v>
      </c>
      <c r="I136" s="128">
        <f t="shared" si="39"/>
        <v>93592</v>
      </c>
    </row>
    <row r="137" spans="1:9" x14ac:dyDescent="0.25">
      <c r="A137" s="181">
        <v>31</v>
      </c>
      <c r="B137" s="182"/>
      <c r="C137" s="183"/>
      <c r="D137" s="117" t="s">
        <v>6</v>
      </c>
      <c r="E137" s="129">
        <v>40646.339999999997</v>
      </c>
      <c r="F137" s="129">
        <v>91890</v>
      </c>
      <c r="G137" s="129">
        <v>88950</v>
      </c>
      <c r="H137" s="129">
        <v>92508</v>
      </c>
      <c r="I137" s="129">
        <v>93434</v>
      </c>
    </row>
    <row r="138" spans="1:9" x14ac:dyDescent="0.25">
      <c r="A138" s="181">
        <v>32</v>
      </c>
      <c r="B138" s="182"/>
      <c r="C138" s="183"/>
      <c r="D138" s="117" t="s">
        <v>14</v>
      </c>
      <c r="E138" s="129">
        <v>34.42</v>
      </c>
      <c r="F138" s="129">
        <v>810</v>
      </c>
      <c r="G138" s="129">
        <v>150</v>
      </c>
      <c r="H138" s="129">
        <v>156</v>
      </c>
      <c r="I138" s="129">
        <v>158</v>
      </c>
    </row>
    <row r="139" spans="1:9" x14ac:dyDescent="0.25">
      <c r="A139" s="190" t="s">
        <v>98</v>
      </c>
      <c r="B139" s="191"/>
      <c r="C139" s="192"/>
      <c r="D139" s="114" t="s">
        <v>130</v>
      </c>
      <c r="E139" s="127">
        <f t="shared" ref="E139:I139" si="40">+E142</f>
        <v>0</v>
      </c>
      <c r="F139" s="127">
        <f t="shared" si="40"/>
        <v>1000</v>
      </c>
      <c r="G139" s="127">
        <f t="shared" si="40"/>
        <v>1000</v>
      </c>
      <c r="H139" s="127">
        <f t="shared" si="40"/>
        <v>1000</v>
      </c>
      <c r="I139" s="127">
        <f t="shared" si="40"/>
        <v>1000</v>
      </c>
    </row>
    <row r="140" spans="1:9" x14ac:dyDescent="0.25">
      <c r="A140" s="193" t="s">
        <v>131</v>
      </c>
      <c r="B140" s="194"/>
      <c r="C140" s="195"/>
      <c r="D140" s="115"/>
      <c r="E140" s="97"/>
      <c r="F140" s="97"/>
      <c r="G140" s="97"/>
      <c r="H140" s="97"/>
      <c r="I140" s="97"/>
    </row>
    <row r="141" spans="1:9" x14ac:dyDescent="0.25">
      <c r="A141" s="184" t="s">
        <v>101</v>
      </c>
      <c r="B141" s="185"/>
      <c r="C141" s="186"/>
      <c r="D141" s="13" t="s">
        <v>63</v>
      </c>
      <c r="E141" s="97"/>
      <c r="F141" s="97"/>
      <c r="G141" s="97"/>
      <c r="H141" s="97"/>
      <c r="I141" s="97"/>
    </row>
    <row r="142" spans="1:9" x14ac:dyDescent="0.25">
      <c r="A142" s="187">
        <v>3</v>
      </c>
      <c r="B142" s="188"/>
      <c r="C142" s="189"/>
      <c r="D142" s="116" t="s">
        <v>5</v>
      </c>
      <c r="E142" s="128">
        <f t="shared" ref="E142:I142" si="41">+E144</f>
        <v>0</v>
      </c>
      <c r="F142" s="128">
        <f t="shared" si="41"/>
        <v>1000</v>
      </c>
      <c r="G142" s="128">
        <f t="shared" si="41"/>
        <v>1000</v>
      </c>
      <c r="H142" s="128">
        <f t="shared" si="41"/>
        <v>1000</v>
      </c>
      <c r="I142" s="128">
        <f t="shared" si="41"/>
        <v>1000</v>
      </c>
    </row>
    <row r="143" spans="1:9" x14ac:dyDescent="0.25">
      <c r="A143" s="181">
        <v>31</v>
      </c>
      <c r="B143" s="182"/>
      <c r="C143" s="183"/>
      <c r="D143" s="117" t="s">
        <v>6</v>
      </c>
      <c r="E143" s="97"/>
      <c r="F143" s="97"/>
      <c r="G143" s="97"/>
      <c r="H143" s="97"/>
      <c r="I143" s="97"/>
    </row>
    <row r="144" spans="1:9" x14ac:dyDescent="0.25">
      <c r="A144" s="181">
        <v>32</v>
      </c>
      <c r="B144" s="182"/>
      <c r="C144" s="183"/>
      <c r="D144" s="117" t="s">
        <v>14</v>
      </c>
      <c r="E144" s="129">
        <v>0</v>
      </c>
      <c r="F144" s="129">
        <v>1000</v>
      </c>
      <c r="G144" s="129">
        <v>1000</v>
      </c>
      <c r="H144" s="129">
        <v>1000</v>
      </c>
      <c r="I144" s="129">
        <v>1000</v>
      </c>
    </row>
    <row r="145" spans="1:9" ht="25.5" x14ac:dyDescent="0.25">
      <c r="A145" s="190" t="s">
        <v>98</v>
      </c>
      <c r="B145" s="191"/>
      <c r="C145" s="192"/>
      <c r="D145" s="114" t="s">
        <v>132</v>
      </c>
      <c r="E145" s="127">
        <f t="shared" ref="E145:I145" si="42">+E152</f>
        <v>35726.46</v>
      </c>
      <c r="F145" s="127">
        <f t="shared" si="42"/>
        <v>38000</v>
      </c>
      <c r="G145" s="127">
        <f>+G152+G148</f>
        <v>39000</v>
      </c>
      <c r="H145" s="127">
        <f t="shared" ref="H145:I145" si="43">+H152+H148</f>
        <v>40560</v>
      </c>
      <c r="I145" s="127">
        <f t="shared" si="43"/>
        <v>40965</v>
      </c>
    </row>
    <row r="146" spans="1:9" x14ac:dyDescent="0.25">
      <c r="A146" s="193" t="s">
        <v>133</v>
      </c>
      <c r="B146" s="194"/>
      <c r="C146" s="195"/>
      <c r="D146" s="117"/>
      <c r="E146" s="97"/>
      <c r="F146" s="97"/>
      <c r="G146" s="97"/>
      <c r="H146" s="97"/>
      <c r="I146" s="97"/>
    </row>
    <row r="147" spans="1:9" x14ac:dyDescent="0.25">
      <c r="A147" s="184" t="s">
        <v>101</v>
      </c>
      <c r="B147" s="185"/>
      <c r="C147" s="186"/>
      <c r="D147" s="117"/>
      <c r="E147" s="97"/>
      <c r="F147" s="97"/>
      <c r="G147" s="97"/>
      <c r="H147" s="97"/>
      <c r="I147" s="97"/>
    </row>
    <row r="148" spans="1:9" x14ac:dyDescent="0.25">
      <c r="A148" s="187">
        <v>3</v>
      </c>
      <c r="B148" s="188"/>
      <c r="C148" s="189"/>
      <c r="D148" s="141" t="s">
        <v>5</v>
      </c>
      <c r="E148" s="135">
        <f>+E150</f>
        <v>35726.46</v>
      </c>
      <c r="F148" s="135">
        <f t="shared" ref="F148:I148" si="44">+F150</f>
        <v>38000</v>
      </c>
      <c r="G148" s="135">
        <f t="shared" si="44"/>
        <v>1000</v>
      </c>
      <c r="H148" s="135">
        <f t="shared" si="44"/>
        <v>1040</v>
      </c>
      <c r="I148" s="135">
        <f t="shared" si="44"/>
        <v>1050</v>
      </c>
    </row>
    <row r="149" spans="1:9" x14ac:dyDescent="0.25">
      <c r="A149" s="181">
        <v>31</v>
      </c>
      <c r="B149" s="182"/>
      <c r="C149" s="183"/>
      <c r="D149" s="117"/>
      <c r="E149" s="97"/>
      <c r="F149" s="97"/>
      <c r="G149" s="97"/>
      <c r="H149" s="97"/>
      <c r="I149" s="97"/>
    </row>
    <row r="150" spans="1:9" x14ac:dyDescent="0.25">
      <c r="A150" s="181">
        <v>32</v>
      </c>
      <c r="B150" s="182"/>
      <c r="C150" s="183"/>
      <c r="D150" s="117"/>
      <c r="E150" s="97">
        <v>35726.46</v>
      </c>
      <c r="F150" s="97">
        <v>38000</v>
      </c>
      <c r="G150" s="97">
        <v>1000</v>
      </c>
      <c r="H150" s="97">
        <v>1040</v>
      </c>
      <c r="I150" s="97">
        <v>1050</v>
      </c>
    </row>
    <row r="151" spans="1:9" x14ac:dyDescent="0.25">
      <c r="A151" s="184" t="s">
        <v>165</v>
      </c>
      <c r="B151" s="185"/>
      <c r="C151" s="186"/>
      <c r="D151" s="117"/>
      <c r="E151" s="97"/>
      <c r="F151" s="97"/>
      <c r="G151" s="97"/>
      <c r="H151" s="97"/>
      <c r="I151" s="97"/>
    </row>
    <row r="152" spans="1:9" x14ac:dyDescent="0.25">
      <c r="A152" s="187">
        <v>3</v>
      </c>
      <c r="B152" s="188"/>
      <c r="C152" s="189"/>
      <c r="D152" s="116" t="s">
        <v>5</v>
      </c>
      <c r="E152" s="135">
        <f>+E154</f>
        <v>35726.46</v>
      </c>
      <c r="F152" s="135">
        <f t="shared" ref="F152:I152" si="45">+F154</f>
        <v>38000</v>
      </c>
      <c r="G152" s="135">
        <f t="shared" si="45"/>
        <v>38000</v>
      </c>
      <c r="H152" s="135">
        <f t="shared" si="45"/>
        <v>39520</v>
      </c>
      <c r="I152" s="135">
        <f t="shared" si="45"/>
        <v>39915</v>
      </c>
    </row>
    <row r="153" spans="1:9" x14ac:dyDescent="0.25">
      <c r="A153" s="181">
        <v>31</v>
      </c>
      <c r="B153" s="182"/>
      <c r="C153" s="183"/>
      <c r="D153" s="117"/>
      <c r="E153" s="97"/>
      <c r="F153" s="97"/>
      <c r="G153" s="97"/>
      <c r="H153" s="97"/>
      <c r="I153" s="97"/>
    </row>
    <row r="154" spans="1:9" x14ac:dyDescent="0.25">
      <c r="A154" s="181">
        <v>32</v>
      </c>
      <c r="B154" s="182"/>
      <c r="C154" s="183"/>
      <c r="D154" s="117"/>
      <c r="E154" s="97">
        <v>35726.46</v>
      </c>
      <c r="F154" s="97">
        <v>38000</v>
      </c>
      <c r="G154" s="97">
        <v>38000</v>
      </c>
      <c r="H154" s="97">
        <v>39520</v>
      </c>
      <c r="I154" s="97">
        <v>39915</v>
      </c>
    </row>
  </sheetData>
  <mergeCells count="141">
    <mergeCell ref="A18:C18"/>
    <mergeCell ref="A20:C20"/>
    <mergeCell ref="A22:C22"/>
    <mergeCell ref="A30:C30"/>
    <mergeCell ref="A31:C31"/>
    <mergeCell ref="A21:C21"/>
    <mergeCell ref="A23:C23"/>
    <mergeCell ref="A24:C24"/>
    <mergeCell ref="A25:C25"/>
    <mergeCell ref="A37:C37"/>
    <mergeCell ref="A38:C38"/>
    <mergeCell ref="A39:C39"/>
    <mergeCell ref="A40:C40"/>
    <mergeCell ref="A41:C41"/>
    <mergeCell ref="A28:C28"/>
    <mergeCell ref="A29:C29"/>
    <mergeCell ref="A33:C33"/>
    <mergeCell ref="A1:I1"/>
    <mergeCell ref="A3:I3"/>
    <mergeCell ref="A5:C5"/>
    <mergeCell ref="A26:C26"/>
    <mergeCell ref="A27:C2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51:C51"/>
    <mergeCell ref="A52:C52"/>
    <mergeCell ref="A53:C53"/>
    <mergeCell ref="A54:C54"/>
    <mergeCell ref="A55:C55"/>
    <mergeCell ref="A42:C42"/>
    <mergeCell ref="A44:C44"/>
    <mergeCell ref="A48:C48"/>
    <mergeCell ref="A49:C49"/>
    <mergeCell ref="A50:C50"/>
    <mergeCell ref="A61:C61"/>
    <mergeCell ref="A62:C62"/>
    <mergeCell ref="A63:C63"/>
    <mergeCell ref="A64:C64"/>
    <mergeCell ref="A65:C65"/>
    <mergeCell ref="A56:C56"/>
    <mergeCell ref="A57:C57"/>
    <mergeCell ref="A58:C58"/>
    <mergeCell ref="A59:C59"/>
    <mergeCell ref="A60:C60"/>
    <mergeCell ref="A75:C75"/>
    <mergeCell ref="A76:C76"/>
    <mergeCell ref="A77:C77"/>
    <mergeCell ref="A79:C79"/>
    <mergeCell ref="A80:C80"/>
    <mergeCell ref="A66:C66"/>
    <mergeCell ref="A67:C67"/>
    <mergeCell ref="A68:C68"/>
    <mergeCell ref="A69:C69"/>
    <mergeCell ref="A74:C74"/>
    <mergeCell ref="A70:C70"/>
    <mergeCell ref="A71:C71"/>
    <mergeCell ref="A72:C72"/>
    <mergeCell ref="A73:C73"/>
    <mergeCell ref="A86:C86"/>
    <mergeCell ref="A87:C87"/>
    <mergeCell ref="A88:C88"/>
    <mergeCell ref="A89:C89"/>
    <mergeCell ref="A90:C90"/>
    <mergeCell ref="A81:C81"/>
    <mergeCell ref="A82:C82"/>
    <mergeCell ref="A83:C83"/>
    <mergeCell ref="A84:C84"/>
    <mergeCell ref="A85:C85"/>
    <mergeCell ref="A96:C96"/>
    <mergeCell ref="A97:C97"/>
    <mergeCell ref="A98:C98"/>
    <mergeCell ref="A99:C99"/>
    <mergeCell ref="A100:C100"/>
    <mergeCell ref="A91:C91"/>
    <mergeCell ref="A92:C92"/>
    <mergeCell ref="A93:C93"/>
    <mergeCell ref="A94:C94"/>
    <mergeCell ref="A95:C9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26:C126"/>
    <mergeCell ref="A121:C121"/>
    <mergeCell ref="A122:C122"/>
    <mergeCell ref="A123:C123"/>
    <mergeCell ref="A124:C124"/>
    <mergeCell ref="A125:C125"/>
    <mergeCell ref="A130:C130"/>
    <mergeCell ref="A131:C131"/>
    <mergeCell ref="A132:C132"/>
    <mergeCell ref="A133:C133"/>
    <mergeCell ref="A134:C134"/>
    <mergeCell ref="A127:C127"/>
    <mergeCell ref="A128:C128"/>
    <mergeCell ref="A129:C129"/>
    <mergeCell ref="A140:C140"/>
    <mergeCell ref="A141:C141"/>
    <mergeCell ref="A142:C142"/>
    <mergeCell ref="A143:C143"/>
    <mergeCell ref="A144:C144"/>
    <mergeCell ref="A135:C135"/>
    <mergeCell ref="A136:C136"/>
    <mergeCell ref="A137:C137"/>
    <mergeCell ref="A138:C138"/>
    <mergeCell ref="A139:C139"/>
    <mergeCell ref="A153:C153"/>
    <mergeCell ref="A154:C154"/>
    <mergeCell ref="A145:C145"/>
    <mergeCell ref="A146:C146"/>
    <mergeCell ref="A151:C151"/>
    <mergeCell ref="A152:C152"/>
    <mergeCell ref="A147:C147"/>
    <mergeCell ref="A148:C148"/>
    <mergeCell ref="A149:C149"/>
    <mergeCell ref="A150:C150"/>
  </mergeCells>
  <pageMargins left="0.7" right="0.7" top="0.75" bottom="0.75" header="0.3" footer="0.3"/>
  <pageSetup paperSize="9" scale="50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Contabile</cp:lastModifiedBy>
  <cp:lastPrinted>2025-10-08T07:02:29Z</cp:lastPrinted>
  <dcterms:created xsi:type="dcterms:W3CDTF">2022-08-12T12:51:27Z</dcterms:created>
  <dcterms:modified xsi:type="dcterms:W3CDTF">2025-12-30T09:43:20Z</dcterms:modified>
</cp:coreProperties>
</file>